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quickStyle2.xml" ContentType="application/vnd.openxmlformats-officedocument.drawingml.diagramStyle+xml"/>
  <Override PartName="/xl/theme/theme1.xml" ContentType="application/vnd.openxmlformats-officedocument.theme+xml"/>
  <Override PartName="/xl/styles.xml" ContentType="application/vnd.openxmlformats-officedocument.spreadsheetml.styles+xml"/>
  <Override PartName="/xl/diagrams/data2.xml" ContentType="application/vnd.openxmlformats-officedocument.drawingml.diagramData+xml"/>
  <Override PartName="/xl/diagrams/data1.xml" ContentType="application/vnd.openxmlformats-officedocument.drawingml.diagramData+xml"/>
  <Override PartName="/xl/diagrams/colors1.xml" ContentType="application/vnd.openxmlformats-officedocument.drawingml.diagramColors+xml"/>
  <Override PartName="/xl/diagrams/colors2.xml" ContentType="application/vnd.openxmlformats-officedocument.drawingml.diagramColor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iagrams/drawing1.xml" ContentType="application/vnd.ms-office.drawingml.diagramDrawing+xml"/>
  <Override PartName="/xl/diagrams/drawing2.xml" ContentType="application/vnd.ms-office.drawingml.diagramDrawing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iagrams/layout2.xml" ContentType="application/vnd.openxmlformats-officedocument.drawingml.diagramLayou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1075" windowHeight="9795"/>
  </bookViews>
  <sheets>
    <sheet name="GIA Transitional Discount" sheetId="2" r:id="rId1"/>
  </sheets>
  <definedNames>
    <definedName name="_xlnm.Print_Area" localSheetId="0">'GIA Transitional Discount'!$A$1:$U$50</definedName>
  </definedNames>
  <calcPr calcId="125725"/>
</workbook>
</file>

<file path=xl/calcChain.xml><?xml version="1.0" encoding="utf-8"?>
<calcChain xmlns="http://schemas.openxmlformats.org/spreadsheetml/2006/main">
  <c r="T33" i="2"/>
  <c r="R33"/>
  <c r="C16" s="1"/>
  <c r="O33"/>
  <c r="L33"/>
  <c r="I33"/>
  <c r="C34"/>
  <c r="C37" s="1"/>
  <c r="L51"/>
  <c r="C9"/>
  <c r="R51" l="1"/>
  <c r="O51"/>
  <c r="I51"/>
  <c r="C47"/>
  <c r="F47" s="1"/>
  <c r="F34" s="1"/>
  <c r="F37" s="1"/>
  <c r="F10"/>
  <c r="C40" s="1"/>
  <c r="C42" s="1"/>
  <c r="I34" l="1"/>
  <c r="C48"/>
  <c r="C53" s="1"/>
  <c r="L34" l="1"/>
  <c r="F48"/>
  <c r="I48" l="1"/>
  <c r="F40"/>
  <c r="F42" s="1"/>
  <c r="O34"/>
  <c r="F49"/>
  <c r="R34" l="1"/>
  <c r="L48"/>
  <c r="I40"/>
  <c r="L40" s="1"/>
  <c r="I47"/>
  <c r="L47" s="1"/>
  <c r="L49" s="1"/>
  <c r="L53" s="1"/>
  <c r="I35"/>
  <c r="I37" s="1"/>
  <c r="I42" s="1"/>
  <c r="F53"/>
  <c r="C17" l="1"/>
  <c r="T34"/>
  <c r="I49"/>
  <c r="I53" s="1"/>
  <c r="L35"/>
  <c r="L37" s="1"/>
  <c r="L42" s="1"/>
  <c r="O48"/>
  <c r="O36" s="1"/>
  <c r="R36" l="1"/>
  <c r="R48"/>
  <c r="O40"/>
  <c r="R40" s="1"/>
  <c r="T40" s="1"/>
  <c r="O47"/>
  <c r="O35"/>
  <c r="C19" l="1"/>
  <c r="T36"/>
  <c r="F16"/>
  <c r="R35"/>
  <c r="T35" s="1"/>
  <c r="T37" s="1"/>
  <c r="T42" s="1"/>
  <c r="O37"/>
  <c r="O42" s="1"/>
  <c r="O49"/>
  <c r="O53" s="1"/>
  <c r="R47"/>
  <c r="R49" s="1"/>
  <c r="R53" s="1"/>
  <c r="R37" l="1"/>
  <c r="R42" s="1"/>
  <c r="C18"/>
  <c r="C20" s="1"/>
</calcChain>
</file>

<file path=xl/sharedStrings.xml><?xml version="1.0" encoding="utf-8"?>
<sst xmlns="http://schemas.openxmlformats.org/spreadsheetml/2006/main" count="134" uniqueCount="59">
  <si>
    <t>Exacerbator</t>
  </si>
  <si>
    <t>Public:</t>
  </si>
  <si>
    <t>Buckets</t>
  </si>
  <si>
    <t>Industry:</t>
  </si>
  <si>
    <t>Year/Type:</t>
  </si>
  <si>
    <t>2014/15Readiness</t>
  </si>
  <si>
    <t>2015/16Readiness</t>
  </si>
  <si>
    <t>2016/17Readiness</t>
  </si>
  <si>
    <t>2017/18Readiness</t>
  </si>
  <si>
    <t>2018/19Readiness</t>
  </si>
  <si>
    <t>2019/20Readiness</t>
  </si>
  <si>
    <t>2020/21Readiness</t>
  </si>
  <si>
    <t>2021/22Readiness</t>
  </si>
  <si>
    <t>2022/23Readiness</t>
  </si>
  <si>
    <t>2023/24Readiness</t>
  </si>
  <si>
    <t>2014/15Response</t>
  </si>
  <si>
    <t>2015/16Response</t>
  </si>
  <si>
    <t>2016/17Response</t>
  </si>
  <si>
    <t>2017/18Response</t>
  </si>
  <si>
    <t>2018/19Response</t>
  </si>
  <si>
    <t>2019/20Response</t>
  </si>
  <si>
    <t>2020/21Response</t>
  </si>
  <si>
    <t>2021/22Response</t>
  </si>
  <si>
    <t>2022/23Response</t>
  </si>
  <si>
    <t>2023/24Response</t>
  </si>
  <si>
    <t>Discount</t>
  </si>
  <si>
    <t>Year/Type</t>
  </si>
  <si>
    <t>Discount:</t>
  </si>
  <si>
    <t>Cost share after exacerbator</t>
  </si>
  <si>
    <t>Exacerbator:</t>
  </si>
  <si>
    <t>Apply industry 50% cap (of total costs)</t>
  </si>
  <si>
    <t>Final allocation</t>
  </si>
  <si>
    <t>Final cost</t>
  </si>
  <si>
    <t>Exacebator:</t>
  </si>
  <si>
    <t>Total:</t>
  </si>
  <si>
    <t>Beneficiary cost share</t>
  </si>
  <si>
    <t>Final allocation (discounted)</t>
  </si>
  <si>
    <t>$(NZD):</t>
  </si>
  <si>
    <t>Beneficiary cost share (original)</t>
  </si>
  <si>
    <t>MPI pay</t>
  </si>
  <si>
    <t>Public share</t>
  </si>
  <si>
    <t>50% cap</t>
  </si>
  <si>
    <t>Industry pay</t>
  </si>
  <si>
    <t>Industry share</t>
  </si>
  <si>
    <t>N/A</t>
  </si>
  <si>
    <t>GIA transitional discount calculator</t>
  </si>
  <si>
    <t xml:space="preserve"> 1. Complete cells in orange only</t>
  </si>
  <si>
    <t>MPI pay ($)</t>
  </si>
  <si>
    <t>Industry pay ($)</t>
  </si>
  <si>
    <t>Total</t>
  </si>
  <si>
    <t>Calculation</t>
  </si>
  <si>
    <t>Enter the year and activity type, beneficiary cost share and activity cost to return what MPI and inudstry will pay after transitional discounts have been applied.</t>
  </si>
  <si>
    <t>Select from drop down</t>
  </si>
  <si>
    <t>Enter amount</t>
  </si>
  <si>
    <t xml:space="preserve">To show where transitional discounts are applied for GIA readiness and response activity costs (excluding minimum commitments) </t>
  </si>
  <si>
    <t>Activity Costs*</t>
  </si>
  <si>
    <t xml:space="preserve">* excluding minimum commitments </t>
  </si>
  <si>
    <t>Correct as at December 2014</t>
  </si>
  <si>
    <t>2. Amount MPI and industry pay (total industry, does not split multiple industry, excludes costs associated with minimum commitments)</t>
  </si>
</sst>
</file>

<file path=xl/styles.xml><?xml version="1.0" encoding="utf-8"?>
<styleSheet xmlns="http://schemas.openxmlformats.org/spreadsheetml/2006/main">
  <numFmts count="1">
    <numFmt numFmtId="164" formatCode="&quot;$&quot;#,##0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5" tint="-0.249977111117893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5" tint="-0.249977111117893"/>
      <name val="Calibri"/>
      <family val="2"/>
      <scheme val="minor"/>
    </font>
    <font>
      <b/>
      <sz val="2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C00000"/>
      <name val="Calibri"/>
      <family val="2"/>
      <scheme val="minor"/>
    </font>
    <font>
      <i/>
      <sz val="8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80CE46"/>
        <bgColor indexed="64"/>
      </patternFill>
    </fill>
    <fill>
      <patternFill patternType="solid">
        <fgColor rgb="FF6DA9E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"/>
    </xf>
    <xf numFmtId="9" fontId="0" fillId="0" borderId="3" xfId="0" applyNumberFormat="1" applyBorder="1" applyAlignment="1">
      <alignment horizontal="center"/>
    </xf>
    <xf numFmtId="9" fontId="0" fillId="0" borderId="4" xfId="0" applyNumberFormat="1" applyBorder="1" applyAlignment="1">
      <alignment horizontal="center"/>
    </xf>
    <xf numFmtId="10" fontId="0" fillId="0" borderId="0" xfId="0" applyNumberFormat="1"/>
    <xf numFmtId="0" fontId="0" fillId="0" borderId="5" xfId="0" applyBorder="1"/>
    <xf numFmtId="0" fontId="0" fillId="0" borderId="6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0" fontId="0" fillId="0" borderId="0" xfId="0" applyNumberFormat="1" applyAlignment="1">
      <alignment horizontal="center"/>
    </xf>
    <xf numFmtId="10" fontId="0" fillId="0" borderId="10" xfId="0" applyNumberFormat="1" applyBorder="1" applyAlignment="1">
      <alignment horizontal="center"/>
    </xf>
    <xf numFmtId="10" fontId="0" fillId="0" borderId="7" xfId="0" applyNumberFormat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4" borderId="11" xfId="0" applyFont="1" applyFill="1" applyBorder="1" applyAlignment="1">
      <alignment vertical="center"/>
    </xf>
    <xf numFmtId="10" fontId="3" fillId="0" borderId="12" xfId="0" applyNumberFormat="1" applyFont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/>
    <xf numFmtId="10" fontId="0" fillId="0" borderId="10" xfId="0" applyNumberFormat="1" applyBorder="1"/>
    <xf numFmtId="10" fontId="0" fillId="0" borderId="0" xfId="0" applyNumberFormat="1" applyAlignment="1">
      <alignment horizontal="right"/>
    </xf>
    <xf numFmtId="10" fontId="0" fillId="0" borderId="7" xfId="0" applyNumberFormat="1" applyBorder="1" applyAlignment="1">
      <alignment horizontal="right"/>
    </xf>
    <xf numFmtId="0" fontId="7" fillId="0" borderId="0" xfId="0" applyFont="1" applyAlignment="1"/>
    <xf numFmtId="0" fontId="2" fillId="0" borderId="0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3" fontId="2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10" fontId="3" fillId="0" borderId="9" xfId="0" applyNumberFormat="1" applyFont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2" fillId="4" borderId="14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2" fillId="4" borderId="2" xfId="0" applyFont="1" applyFill="1" applyBorder="1" applyAlignment="1">
      <alignment vertical="center"/>
    </xf>
    <xf numFmtId="0" fontId="2" fillId="4" borderId="15" xfId="0" applyFont="1" applyFill="1" applyBorder="1" applyAlignment="1">
      <alignment vertical="center"/>
    </xf>
    <xf numFmtId="3" fontId="3" fillId="0" borderId="13" xfId="0" applyNumberFormat="1" applyFont="1" applyFill="1" applyBorder="1" applyAlignment="1">
      <alignment horizontal="right" vertical="center" indent="1"/>
    </xf>
    <xf numFmtId="3" fontId="3" fillId="0" borderId="8" xfId="0" applyNumberFormat="1" applyFont="1" applyFill="1" applyBorder="1" applyAlignment="1">
      <alignment horizontal="right" vertical="center" indent="1"/>
    </xf>
    <xf numFmtId="3" fontId="3" fillId="0" borderId="9" xfId="0" applyNumberFormat="1" applyFont="1" applyFill="1" applyBorder="1" applyAlignment="1">
      <alignment horizontal="right" vertical="center" indent="1"/>
    </xf>
    <xf numFmtId="3" fontId="2" fillId="0" borderId="16" xfId="0" applyNumberFormat="1" applyFont="1" applyFill="1" applyBorder="1" applyAlignment="1">
      <alignment horizontal="right" vertical="center" indent="1"/>
    </xf>
    <xf numFmtId="0" fontId="2" fillId="4" borderId="17" xfId="0" applyFont="1" applyFill="1" applyBorder="1" applyAlignment="1">
      <alignment vertical="center"/>
    </xf>
    <xf numFmtId="3" fontId="2" fillId="0" borderId="18" xfId="0" applyNumberFormat="1" applyFont="1" applyFill="1" applyBorder="1" applyAlignment="1">
      <alignment horizontal="center" vertical="center"/>
    </xf>
    <xf numFmtId="164" fontId="0" fillId="0" borderId="0" xfId="0" applyNumberFormat="1"/>
    <xf numFmtId="164" fontId="0" fillId="0" borderId="19" xfId="0" applyNumberFormat="1" applyBorder="1"/>
    <xf numFmtId="164" fontId="0" fillId="0" borderId="10" xfId="0" applyNumberFormat="1" applyBorder="1"/>
    <xf numFmtId="0" fontId="10" fillId="0" borderId="0" xfId="0" applyFont="1" applyAlignment="1">
      <alignment vertical="center"/>
    </xf>
    <xf numFmtId="0" fontId="11" fillId="0" borderId="0" xfId="0" applyFont="1"/>
    <xf numFmtId="0" fontId="3" fillId="5" borderId="12" xfId="0" applyFont="1" applyFill="1" applyBorder="1" applyAlignment="1" applyProtection="1">
      <alignment horizontal="center" vertical="center"/>
      <protection locked="0"/>
    </xf>
    <xf numFmtId="10" fontId="3" fillId="5" borderId="12" xfId="0" applyNumberFormat="1" applyFont="1" applyFill="1" applyBorder="1" applyAlignment="1" applyProtection="1">
      <alignment horizontal="center" vertical="center"/>
      <protection locked="0"/>
    </xf>
    <xf numFmtId="3" fontId="3" fillId="5" borderId="12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80CE46"/>
      <color rgb="FF6DA9E4"/>
      <color rgb="FFFF8C14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698ED383-E492-4D26-838E-1DAA7D21AEC4}" type="doc">
      <dgm:prSet loTypeId="urn:microsoft.com/office/officeart/2005/8/layout/process1" loCatId="process" qsTypeId="urn:microsoft.com/office/officeart/2005/8/quickstyle/simple1" qsCatId="simple" csTypeId="urn:microsoft.com/office/officeart/2005/8/colors/accent1_2" csCatId="accent1" phldr="1"/>
      <dgm:spPr/>
    </dgm:pt>
    <dgm:pt modelId="{4DFEFBB6-B370-4DFC-8EEB-F881D2ECAD97}">
      <dgm:prSet phldrT="[Text]" custT="1"/>
      <dgm:spPr/>
      <dgm:t>
        <a:bodyPr/>
        <a:lstStyle/>
        <a:p>
          <a:r>
            <a:rPr lang="en-NZ" sz="1200" b="1"/>
            <a:t>Total cost</a:t>
          </a:r>
        </a:p>
      </dgm:t>
    </dgm:pt>
    <dgm:pt modelId="{1D8C481C-61AB-4355-88E1-CA9252709586}" type="parTrans" cxnId="{A77E8BB9-6D5F-4DC5-B79A-B3FAD112352A}">
      <dgm:prSet/>
      <dgm:spPr/>
      <dgm:t>
        <a:bodyPr/>
        <a:lstStyle/>
        <a:p>
          <a:endParaRPr lang="en-NZ" sz="1200" b="1"/>
        </a:p>
      </dgm:t>
    </dgm:pt>
    <dgm:pt modelId="{8C56EECB-0DDE-415A-A5BF-D54AF567AD1F}" type="sibTrans" cxnId="{A77E8BB9-6D5F-4DC5-B79A-B3FAD112352A}">
      <dgm:prSet custT="1"/>
      <dgm:spPr/>
      <dgm:t>
        <a:bodyPr/>
        <a:lstStyle/>
        <a:p>
          <a:endParaRPr lang="en-NZ" sz="1200" b="1"/>
        </a:p>
      </dgm:t>
    </dgm:pt>
    <dgm:pt modelId="{EF2F28F1-631B-4DB9-A304-67FAEBFA9B64}">
      <dgm:prSet phldrT="[Text]" custT="1"/>
      <dgm:spPr>
        <a:solidFill>
          <a:schemeClr val="accent3">
            <a:lumMod val="75000"/>
          </a:schemeClr>
        </a:solidFill>
      </dgm:spPr>
      <dgm:t>
        <a:bodyPr/>
        <a:lstStyle/>
        <a:p>
          <a:r>
            <a:rPr lang="en-NZ" sz="1200" b="1"/>
            <a:t>Final % of total costs to pay</a:t>
          </a:r>
        </a:p>
      </dgm:t>
    </dgm:pt>
    <dgm:pt modelId="{BFBF41B6-CB78-4F86-A194-4C1F70E921A8}" type="parTrans" cxnId="{296DFFC4-2B40-4414-B0FF-3BABF99BDDD6}">
      <dgm:prSet/>
      <dgm:spPr/>
      <dgm:t>
        <a:bodyPr/>
        <a:lstStyle/>
        <a:p>
          <a:endParaRPr lang="en-NZ" sz="1200" b="1"/>
        </a:p>
      </dgm:t>
    </dgm:pt>
    <dgm:pt modelId="{E3B0C1DC-26F0-408E-82C1-EF24A8C9BE3D}" type="sibTrans" cxnId="{296DFFC4-2B40-4414-B0FF-3BABF99BDDD6}">
      <dgm:prSet/>
      <dgm:spPr/>
      <dgm:t>
        <a:bodyPr/>
        <a:lstStyle/>
        <a:p>
          <a:endParaRPr lang="en-NZ" sz="1200" b="1"/>
        </a:p>
      </dgm:t>
    </dgm:pt>
    <dgm:pt modelId="{B668542F-7392-4F76-A579-EA5EB37F37EB}">
      <dgm:prSet phldrT="[Text]" custT="1"/>
      <dgm:spPr/>
      <dgm:t>
        <a:bodyPr/>
        <a:lstStyle/>
        <a:p>
          <a:r>
            <a:rPr lang="en-NZ" sz="1200" b="1"/>
            <a:t>Apply 20% exacerbator</a:t>
          </a:r>
        </a:p>
      </dgm:t>
    </dgm:pt>
    <dgm:pt modelId="{00324023-FE5B-4D11-8C61-7E9865FC9EBB}" type="parTrans" cxnId="{92EE4B95-D3AE-4BEC-9EC1-5769FBA6DEDD}">
      <dgm:prSet/>
      <dgm:spPr/>
      <dgm:t>
        <a:bodyPr/>
        <a:lstStyle/>
        <a:p>
          <a:endParaRPr lang="en-NZ" sz="1200" b="1"/>
        </a:p>
      </dgm:t>
    </dgm:pt>
    <dgm:pt modelId="{D56CEC8A-72DC-4106-B293-417E066354D4}" type="sibTrans" cxnId="{92EE4B95-D3AE-4BEC-9EC1-5769FBA6DEDD}">
      <dgm:prSet custT="1"/>
      <dgm:spPr/>
      <dgm:t>
        <a:bodyPr/>
        <a:lstStyle/>
        <a:p>
          <a:endParaRPr lang="en-NZ" sz="1200" b="1"/>
        </a:p>
      </dgm:t>
    </dgm:pt>
    <dgm:pt modelId="{92400A2C-8A0E-4A18-8D21-017E9D1A1850}">
      <dgm:prSet phldrT="[Text]" custT="1"/>
      <dgm:spPr>
        <a:solidFill>
          <a:schemeClr val="accent5">
            <a:lumMod val="40000"/>
            <a:lumOff val="60000"/>
          </a:schemeClr>
        </a:solidFill>
      </dgm:spPr>
      <dgm:t>
        <a:bodyPr/>
        <a:lstStyle/>
        <a:p>
          <a:r>
            <a:rPr lang="en-NZ" sz="1200" b="1">
              <a:solidFill>
                <a:schemeClr val="tx1">
                  <a:lumMod val="65000"/>
                  <a:lumOff val="35000"/>
                </a:schemeClr>
              </a:solidFill>
            </a:rPr>
            <a:t>Apply  discounts to industry beneficiary cost share</a:t>
          </a:r>
        </a:p>
      </dgm:t>
    </dgm:pt>
    <dgm:pt modelId="{00113671-40A0-49E1-A858-D47AA71720CD}" type="parTrans" cxnId="{FE6F83E5-C845-41DC-9667-D406F526E9DD}">
      <dgm:prSet/>
      <dgm:spPr/>
      <dgm:t>
        <a:bodyPr/>
        <a:lstStyle/>
        <a:p>
          <a:endParaRPr lang="en-NZ" sz="1200" b="1"/>
        </a:p>
      </dgm:t>
    </dgm:pt>
    <dgm:pt modelId="{27681E7A-6329-4734-B828-1EA74BCC88FE}" type="sibTrans" cxnId="{FE6F83E5-C845-41DC-9667-D406F526E9DD}">
      <dgm:prSet custT="1"/>
      <dgm:spPr/>
      <dgm:t>
        <a:bodyPr/>
        <a:lstStyle/>
        <a:p>
          <a:endParaRPr lang="en-NZ" sz="1200" b="1"/>
        </a:p>
      </dgm:t>
    </dgm:pt>
    <dgm:pt modelId="{0CFA6DF4-1284-480C-8B5B-2CD6464490AA}">
      <dgm:prSet phldrT="[Text]" custT="1"/>
      <dgm:spPr/>
      <dgm:t>
        <a:bodyPr/>
        <a:lstStyle/>
        <a:p>
          <a:r>
            <a:rPr lang="en-NZ" sz="1200" b="1"/>
            <a:t>Apply 50% cap (if applicable)</a:t>
          </a:r>
        </a:p>
      </dgm:t>
    </dgm:pt>
    <dgm:pt modelId="{84E2640D-75BF-49FC-8848-9A82E48A20F0}" type="parTrans" cxnId="{BFF5D5E1-B2E5-4A1C-B7D1-8502E67C4019}">
      <dgm:prSet/>
      <dgm:spPr/>
      <dgm:t>
        <a:bodyPr/>
        <a:lstStyle/>
        <a:p>
          <a:endParaRPr lang="en-NZ" sz="1200" b="1"/>
        </a:p>
      </dgm:t>
    </dgm:pt>
    <dgm:pt modelId="{5D9FAC26-0E2A-4BF9-A4BD-33203872DD45}" type="sibTrans" cxnId="{BFF5D5E1-B2E5-4A1C-B7D1-8502E67C4019}">
      <dgm:prSet custT="1"/>
      <dgm:spPr/>
      <dgm:t>
        <a:bodyPr/>
        <a:lstStyle/>
        <a:p>
          <a:endParaRPr lang="en-NZ" sz="1200" b="1"/>
        </a:p>
      </dgm:t>
    </dgm:pt>
    <dgm:pt modelId="{9481E333-43B6-40DF-A789-E1B5051B3A67}" type="pres">
      <dgm:prSet presAssocID="{698ED383-E492-4D26-838E-1DAA7D21AEC4}" presName="Name0" presStyleCnt="0">
        <dgm:presLayoutVars>
          <dgm:dir/>
          <dgm:resizeHandles val="exact"/>
        </dgm:presLayoutVars>
      </dgm:prSet>
      <dgm:spPr/>
    </dgm:pt>
    <dgm:pt modelId="{96D57438-76AC-4FA2-AFA9-C2068A14CAE0}" type="pres">
      <dgm:prSet presAssocID="{4DFEFBB6-B370-4DFC-8EEB-F881D2ECAD97}" presName="node" presStyleLbl="node1" presStyleIdx="0" presStyleCnt="5" custScaleX="134409" custLinFactNeighborX="-651" custLinFactNeighborY="-1053">
        <dgm:presLayoutVars>
          <dgm:bulletEnabled val="1"/>
        </dgm:presLayoutVars>
      </dgm:prSet>
      <dgm:spPr/>
      <dgm:t>
        <a:bodyPr/>
        <a:lstStyle/>
        <a:p>
          <a:endParaRPr lang="en-NZ"/>
        </a:p>
      </dgm:t>
    </dgm:pt>
    <dgm:pt modelId="{E7128EC9-6A19-42A7-843D-92A9B43FAECE}" type="pres">
      <dgm:prSet presAssocID="{8C56EECB-0DDE-415A-A5BF-D54AF567AD1F}" presName="sibTrans" presStyleLbl="sibTrans2D1" presStyleIdx="0" presStyleCnt="4"/>
      <dgm:spPr/>
      <dgm:t>
        <a:bodyPr/>
        <a:lstStyle/>
        <a:p>
          <a:endParaRPr lang="en-NZ"/>
        </a:p>
      </dgm:t>
    </dgm:pt>
    <dgm:pt modelId="{63577B73-0B16-4107-9FE6-BD6D1977D47C}" type="pres">
      <dgm:prSet presAssocID="{8C56EECB-0DDE-415A-A5BF-D54AF567AD1F}" presName="connectorText" presStyleLbl="sibTrans2D1" presStyleIdx="0" presStyleCnt="4"/>
      <dgm:spPr/>
      <dgm:t>
        <a:bodyPr/>
        <a:lstStyle/>
        <a:p>
          <a:endParaRPr lang="en-NZ"/>
        </a:p>
      </dgm:t>
    </dgm:pt>
    <dgm:pt modelId="{22405F38-D343-45BC-B75F-D47630F086BB}" type="pres">
      <dgm:prSet presAssocID="{B668542F-7392-4F76-A579-EA5EB37F37EB}" presName="node" presStyleLbl="node1" presStyleIdx="1" presStyleCnt="5" custScaleX="131884" custLinFactNeighborX="-4125">
        <dgm:presLayoutVars>
          <dgm:bulletEnabled val="1"/>
        </dgm:presLayoutVars>
      </dgm:prSet>
      <dgm:spPr/>
      <dgm:t>
        <a:bodyPr/>
        <a:lstStyle/>
        <a:p>
          <a:endParaRPr lang="en-NZ"/>
        </a:p>
      </dgm:t>
    </dgm:pt>
    <dgm:pt modelId="{47FA72F3-AA96-4ED0-98C5-A33C2F9B6EFD}" type="pres">
      <dgm:prSet presAssocID="{D56CEC8A-72DC-4106-B293-417E066354D4}" presName="sibTrans" presStyleLbl="sibTrans2D1" presStyleIdx="1" presStyleCnt="4"/>
      <dgm:spPr/>
      <dgm:t>
        <a:bodyPr/>
        <a:lstStyle/>
        <a:p>
          <a:endParaRPr lang="en-NZ"/>
        </a:p>
      </dgm:t>
    </dgm:pt>
    <dgm:pt modelId="{051BC4CE-B42C-4BB5-B119-4399DACB8B8C}" type="pres">
      <dgm:prSet presAssocID="{D56CEC8A-72DC-4106-B293-417E066354D4}" presName="connectorText" presStyleLbl="sibTrans2D1" presStyleIdx="1" presStyleCnt="4"/>
      <dgm:spPr/>
      <dgm:t>
        <a:bodyPr/>
        <a:lstStyle/>
        <a:p>
          <a:endParaRPr lang="en-NZ"/>
        </a:p>
      </dgm:t>
    </dgm:pt>
    <dgm:pt modelId="{B954E6EF-D90D-490D-B461-55935CB975F1}" type="pres">
      <dgm:prSet presAssocID="{92400A2C-8A0E-4A18-8D21-017E9D1A1850}" presName="node" presStyleLbl="node1" presStyleIdx="2" presStyleCnt="5" custScaleX="131131" custLinFactNeighborX="-6911">
        <dgm:presLayoutVars>
          <dgm:bulletEnabled val="1"/>
        </dgm:presLayoutVars>
      </dgm:prSet>
      <dgm:spPr/>
      <dgm:t>
        <a:bodyPr/>
        <a:lstStyle/>
        <a:p>
          <a:endParaRPr lang="en-NZ"/>
        </a:p>
      </dgm:t>
    </dgm:pt>
    <dgm:pt modelId="{A34025DA-DE30-4B1B-B1EC-4D32691226D9}" type="pres">
      <dgm:prSet presAssocID="{27681E7A-6329-4734-B828-1EA74BCC88FE}" presName="sibTrans" presStyleLbl="sibTrans2D1" presStyleIdx="2" presStyleCnt="4"/>
      <dgm:spPr/>
      <dgm:t>
        <a:bodyPr/>
        <a:lstStyle/>
        <a:p>
          <a:endParaRPr lang="en-NZ"/>
        </a:p>
      </dgm:t>
    </dgm:pt>
    <dgm:pt modelId="{C3D94E26-8601-4624-A09D-5C5A1E5C7936}" type="pres">
      <dgm:prSet presAssocID="{27681E7A-6329-4734-B828-1EA74BCC88FE}" presName="connectorText" presStyleLbl="sibTrans2D1" presStyleIdx="2" presStyleCnt="4"/>
      <dgm:spPr/>
      <dgm:t>
        <a:bodyPr/>
        <a:lstStyle/>
        <a:p>
          <a:endParaRPr lang="en-NZ"/>
        </a:p>
      </dgm:t>
    </dgm:pt>
    <dgm:pt modelId="{7D661ACA-0961-45A1-81A5-A7216AFFA17C}" type="pres">
      <dgm:prSet presAssocID="{0CFA6DF4-1284-480C-8B5B-2CD6464490AA}" presName="node" presStyleLbl="node1" presStyleIdx="3" presStyleCnt="5" custScaleX="129822" custLinFactNeighborX="-4507">
        <dgm:presLayoutVars>
          <dgm:bulletEnabled val="1"/>
        </dgm:presLayoutVars>
      </dgm:prSet>
      <dgm:spPr/>
      <dgm:t>
        <a:bodyPr/>
        <a:lstStyle/>
        <a:p>
          <a:endParaRPr lang="en-NZ"/>
        </a:p>
      </dgm:t>
    </dgm:pt>
    <dgm:pt modelId="{CF9EE317-65E7-4FB2-A82C-8EF55967ED7C}" type="pres">
      <dgm:prSet presAssocID="{5D9FAC26-0E2A-4BF9-A4BD-33203872DD45}" presName="sibTrans" presStyleLbl="sibTrans2D1" presStyleIdx="3" presStyleCnt="4"/>
      <dgm:spPr/>
      <dgm:t>
        <a:bodyPr/>
        <a:lstStyle/>
        <a:p>
          <a:endParaRPr lang="en-NZ"/>
        </a:p>
      </dgm:t>
    </dgm:pt>
    <dgm:pt modelId="{1D8266BB-0496-4984-9FD9-159E1BE8245E}" type="pres">
      <dgm:prSet presAssocID="{5D9FAC26-0E2A-4BF9-A4BD-33203872DD45}" presName="connectorText" presStyleLbl="sibTrans2D1" presStyleIdx="3" presStyleCnt="4"/>
      <dgm:spPr/>
      <dgm:t>
        <a:bodyPr/>
        <a:lstStyle/>
        <a:p>
          <a:endParaRPr lang="en-NZ"/>
        </a:p>
      </dgm:t>
    </dgm:pt>
    <dgm:pt modelId="{66D8C4F5-447C-48C0-8403-A3736B74CD6A}" type="pres">
      <dgm:prSet presAssocID="{EF2F28F1-631B-4DB9-A304-67FAEBFA9B64}" presName="node" presStyleLbl="node1" presStyleIdx="4" presStyleCnt="5" custScaleX="132325">
        <dgm:presLayoutVars>
          <dgm:bulletEnabled val="1"/>
        </dgm:presLayoutVars>
      </dgm:prSet>
      <dgm:spPr/>
      <dgm:t>
        <a:bodyPr/>
        <a:lstStyle/>
        <a:p>
          <a:endParaRPr lang="en-NZ"/>
        </a:p>
      </dgm:t>
    </dgm:pt>
  </dgm:ptLst>
  <dgm:cxnLst>
    <dgm:cxn modelId="{4274D657-0561-47CF-A311-4E6B7F201C7C}" type="presOf" srcId="{5D9FAC26-0E2A-4BF9-A4BD-33203872DD45}" destId="{1D8266BB-0496-4984-9FD9-159E1BE8245E}" srcOrd="1" destOrd="0" presId="urn:microsoft.com/office/officeart/2005/8/layout/process1"/>
    <dgm:cxn modelId="{E10BC1DA-51D9-4DFF-B975-F33FE4C6D8BC}" type="presOf" srcId="{B668542F-7392-4F76-A579-EA5EB37F37EB}" destId="{22405F38-D343-45BC-B75F-D47630F086BB}" srcOrd="0" destOrd="0" presId="urn:microsoft.com/office/officeart/2005/8/layout/process1"/>
    <dgm:cxn modelId="{256B2029-DF96-4C7B-8F16-F6FABDD00FBD}" type="presOf" srcId="{8C56EECB-0DDE-415A-A5BF-D54AF567AD1F}" destId="{63577B73-0B16-4107-9FE6-BD6D1977D47C}" srcOrd="1" destOrd="0" presId="urn:microsoft.com/office/officeart/2005/8/layout/process1"/>
    <dgm:cxn modelId="{4D10ECBC-216B-4E97-B14B-D06619B934CD}" type="presOf" srcId="{D56CEC8A-72DC-4106-B293-417E066354D4}" destId="{051BC4CE-B42C-4BB5-B119-4399DACB8B8C}" srcOrd="1" destOrd="0" presId="urn:microsoft.com/office/officeart/2005/8/layout/process1"/>
    <dgm:cxn modelId="{B40EDE99-1D12-4842-B6DE-96CE2A135233}" type="presOf" srcId="{0CFA6DF4-1284-480C-8B5B-2CD6464490AA}" destId="{7D661ACA-0961-45A1-81A5-A7216AFFA17C}" srcOrd="0" destOrd="0" presId="urn:microsoft.com/office/officeart/2005/8/layout/process1"/>
    <dgm:cxn modelId="{13C630D9-40F2-46CB-9FD4-78103139AC0E}" type="presOf" srcId="{8C56EECB-0DDE-415A-A5BF-D54AF567AD1F}" destId="{E7128EC9-6A19-42A7-843D-92A9B43FAECE}" srcOrd="0" destOrd="0" presId="urn:microsoft.com/office/officeart/2005/8/layout/process1"/>
    <dgm:cxn modelId="{D1CB0BF6-784A-40B7-B099-78996AFDF1DB}" type="presOf" srcId="{698ED383-E492-4D26-838E-1DAA7D21AEC4}" destId="{9481E333-43B6-40DF-A789-E1B5051B3A67}" srcOrd="0" destOrd="0" presId="urn:microsoft.com/office/officeart/2005/8/layout/process1"/>
    <dgm:cxn modelId="{FE6F83E5-C845-41DC-9667-D406F526E9DD}" srcId="{698ED383-E492-4D26-838E-1DAA7D21AEC4}" destId="{92400A2C-8A0E-4A18-8D21-017E9D1A1850}" srcOrd="2" destOrd="0" parTransId="{00113671-40A0-49E1-A858-D47AA71720CD}" sibTransId="{27681E7A-6329-4734-B828-1EA74BCC88FE}"/>
    <dgm:cxn modelId="{92EE4B95-D3AE-4BEC-9EC1-5769FBA6DEDD}" srcId="{698ED383-E492-4D26-838E-1DAA7D21AEC4}" destId="{B668542F-7392-4F76-A579-EA5EB37F37EB}" srcOrd="1" destOrd="0" parTransId="{00324023-FE5B-4D11-8C61-7E9865FC9EBB}" sibTransId="{D56CEC8A-72DC-4106-B293-417E066354D4}"/>
    <dgm:cxn modelId="{DD027D9D-6EE6-4791-8AAD-D64A75E323D8}" type="presOf" srcId="{27681E7A-6329-4734-B828-1EA74BCC88FE}" destId="{A34025DA-DE30-4B1B-B1EC-4D32691226D9}" srcOrd="0" destOrd="0" presId="urn:microsoft.com/office/officeart/2005/8/layout/process1"/>
    <dgm:cxn modelId="{BFF5D5E1-B2E5-4A1C-B7D1-8502E67C4019}" srcId="{698ED383-E492-4D26-838E-1DAA7D21AEC4}" destId="{0CFA6DF4-1284-480C-8B5B-2CD6464490AA}" srcOrd="3" destOrd="0" parTransId="{84E2640D-75BF-49FC-8848-9A82E48A20F0}" sibTransId="{5D9FAC26-0E2A-4BF9-A4BD-33203872DD45}"/>
    <dgm:cxn modelId="{8B488F22-AEA6-4576-9BE0-8BB5FE4F66A2}" type="presOf" srcId="{4DFEFBB6-B370-4DFC-8EEB-F881D2ECAD97}" destId="{96D57438-76AC-4FA2-AFA9-C2068A14CAE0}" srcOrd="0" destOrd="0" presId="urn:microsoft.com/office/officeart/2005/8/layout/process1"/>
    <dgm:cxn modelId="{4537ED1E-8930-4EE0-A382-0C8EF22830C9}" type="presOf" srcId="{27681E7A-6329-4734-B828-1EA74BCC88FE}" destId="{C3D94E26-8601-4624-A09D-5C5A1E5C7936}" srcOrd="1" destOrd="0" presId="urn:microsoft.com/office/officeart/2005/8/layout/process1"/>
    <dgm:cxn modelId="{5422F6A0-E964-421E-BEAE-B80E92037B43}" type="presOf" srcId="{92400A2C-8A0E-4A18-8D21-017E9D1A1850}" destId="{B954E6EF-D90D-490D-B461-55935CB975F1}" srcOrd="0" destOrd="0" presId="urn:microsoft.com/office/officeart/2005/8/layout/process1"/>
    <dgm:cxn modelId="{76B08176-567F-4B32-8ACA-27905A92C8E7}" type="presOf" srcId="{EF2F28F1-631B-4DB9-A304-67FAEBFA9B64}" destId="{66D8C4F5-447C-48C0-8403-A3736B74CD6A}" srcOrd="0" destOrd="0" presId="urn:microsoft.com/office/officeart/2005/8/layout/process1"/>
    <dgm:cxn modelId="{3B81ED83-DE82-4345-A2BB-ADAF7ADB8F1A}" type="presOf" srcId="{5D9FAC26-0E2A-4BF9-A4BD-33203872DD45}" destId="{CF9EE317-65E7-4FB2-A82C-8EF55967ED7C}" srcOrd="0" destOrd="0" presId="urn:microsoft.com/office/officeart/2005/8/layout/process1"/>
    <dgm:cxn modelId="{2E9E1AAA-FE2E-4170-AC10-69B01915A1A4}" type="presOf" srcId="{D56CEC8A-72DC-4106-B293-417E066354D4}" destId="{47FA72F3-AA96-4ED0-98C5-A33C2F9B6EFD}" srcOrd="0" destOrd="0" presId="urn:microsoft.com/office/officeart/2005/8/layout/process1"/>
    <dgm:cxn modelId="{296DFFC4-2B40-4414-B0FF-3BABF99BDDD6}" srcId="{698ED383-E492-4D26-838E-1DAA7D21AEC4}" destId="{EF2F28F1-631B-4DB9-A304-67FAEBFA9B64}" srcOrd="4" destOrd="0" parTransId="{BFBF41B6-CB78-4F86-A194-4C1F70E921A8}" sibTransId="{E3B0C1DC-26F0-408E-82C1-EF24A8C9BE3D}"/>
    <dgm:cxn modelId="{A77E8BB9-6D5F-4DC5-B79A-B3FAD112352A}" srcId="{698ED383-E492-4D26-838E-1DAA7D21AEC4}" destId="{4DFEFBB6-B370-4DFC-8EEB-F881D2ECAD97}" srcOrd="0" destOrd="0" parTransId="{1D8C481C-61AB-4355-88E1-CA9252709586}" sibTransId="{8C56EECB-0DDE-415A-A5BF-D54AF567AD1F}"/>
    <dgm:cxn modelId="{CB6717DD-D14E-48A0-A72D-3BC2C7D79D9D}" type="presParOf" srcId="{9481E333-43B6-40DF-A789-E1B5051B3A67}" destId="{96D57438-76AC-4FA2-AFA9-C2068A14CAE0}" srcOrd="0" destOrd="0" presId="urn:microsoft.com/office/officeart/2005/8/layout/process1"/>
    <dgm:cxn modelId="{1440D479-5FBF-4BF2-9F0A-9B5EBA925425}" type="presParOf" srcId="{9481E333-43B6-40DF-A789-E1B5051B3A67}" destId="{E7128EC9-6A19-42A7-843D-92A9B43FAECE}" srcOrd="1" destOrd="0" presId="urn:microsoft.com/office/officeart/2005/8/layout/process1"/>
    <dgm:cxn modelId="{1F038C6A-9F00-4621-BAE6-9D49DB9E7420}" type="presParOf" srcId="{E7128EC9-6A19-42A7-843D-92A9B43FAECE}" destId="{63577B73-0B16-4107-9FE6-BD6D1977D47C}" srcOrd="0" destOrd="0" presId="urn:microsoft.com/office/officeart/2005/8/layout/process1"/>
    <dgm:cxn modelId="{5A6B1314-E09A-4845-8CF8-AEC726FFC3CC}" type="presParOf" srcId="{9481E333-43B6-40DF-A789-E1B5051B3A67}" destId="{22405F38-D343-45BC-B75F-D47630F086BB}" srcOrd="2" destOrd="0" presId="urn:microsoft.com/office/officeart/2005/8/layout/process1"/>
    <dgm:cxn modelId="{378ACFF7-A8AB-4123-8098-BDAF220E2235}" type="presParOf" srcId="{9481E333-43B6-40DF-A789-E1B5051B3A67}" destId="{47FA72F3-AA96-4ED0-98C5-A33C2F9B6EFD}" srcOrd="3" destOrd="0" presId="urn:microsoft.com/office/officeart/2005/8/layout/process1"/>
    <dgm:cxn modelId="{8AC8C20C-DA1A-4395-ABE8-7340BBE94834}" type="presParOf" srcId="{47FA72F3-AA96-4ED0-98C5-A33C2F9B6EFD}" destId="{051BC4CE-B42C-4BB5-B119-4399DACB8B8C}" srcOrd="0" destOrd="0" presId="urn:microsoft.com/office/officeart/2005/8/layout/process1"/>
    <dgm:cxn modelId="{752343D9-9589-4B77-91B6-0FFDE973B93B}" type="presParOf" srcId="{9481E333-43B6-40DF-A789-E1B5051B3A67}" destId="{B954E6EF-D90D-490D-B461-55935CB975F1}" srcOrd="4" destOrd="0" presId="urn:microsoft.com/office/officeart/2005/8/layout/process1"/>
    <dgm:cxn modelId="{DD6F1594-8BAC-4E95-AE6B-21256070E156}" type="presParOf" srcId="{9481E333-43B6-40DF-A789-E1B5051B3A67}" destId="{A34025DA-DE30-4B1B-B1EC-4D32691226D9}" srcOrd="5" destOrd="0" presId="urn:microsoft.com/office/officeart/2005/8/layout/process1"/>
    <dgm:cxn modelId="{C2B3CA3B-D775-4017-A915-0014B3261FED}" type="presParOf" srcId="{A34025DA-DE30-4B1B-B1EC-4D32691226D9}" destId="{C3D94E26-8601-4624-A09D-5C5A1E5C7936}" srcOrd="0" destOrd="0" presId="urn:microsoft.com/office/officeart/2005/8/layout/process1"/>
    <dgm:cxn modelId="{0BDD6047-3145-4CCC-B5DA-5677BA899F70}" type="presParOf" srcId="{9481E333-43B6-40DF-A789-E1B5051B3A67}" destId="{7D661ACA-0961-45A1-81A5-A7216AFFA17C}" srcOrd="6" destOrd="0" presId="urn:microsoft.com/office/officeart/2005/8/layout/process1"/>
    <dgm:cxn modelId="{2A1154D1-EE18-4619-89B3-BA680127B03F}" type="presParOf" srcId="{9481E333-43B6-40DF-A789-E1B5051B3A67}" destId="{CF9EE317-65E7-4FB2-A82C-8EF55967ED7C}" srcOrd="7" destOrd="0" presId="urn:microsoft.com/office/officeart/2005/8/layout/process1"/>
    <dgm:cxn modelId="{4DA94A4C-5C52-403C-A272-D54E42D8BF17}" type="presParOf" srcId="{CF9EE317-65E7-4FB2-A82C-8EF55967ED7C}" destId="{1D8266BB-0496-4984-9FD9-159E1BE8245E}" srcOrd="0" destOrd="0" presId="urn:microsoft.com/office/officeart/2005/8/layout/process1"/>
    <dgm:cxn modelId="{3736FA5B-EC8A-4EFC-9B4E-7CF03DD8D119}" type="presParOf" srcId="{9481E333-43B6-40DF-A789-E1B5051B3A67}" destId="{66D8C4F5-447C-48C0-8403-A3736B74CD6A}" srcOrd="8" destOrd="0" presId="urn:microsoft.com/office/officeart/2005/8/layout/process1"/>
  </dgm:cxnLst>
  <dgm:bg/>
  <dgm:whole/>
  <dgm:extLst>
    <a:ext uri="http://schemas.microsoft.com/office/drawing/2008/diagram">
      <dsp:dataModelExt xmlns:dsp="http://schemas.microsoft.com/office/drawing/2008/diagram" xmlns="" relId="rId5" minVer="http://schemas.openxmlformats.org/drawingml/2006/diagram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698ED383-E492-4D26-838E-1DAA7D21AEC4}" type="doc">
      <dgm:prSet loTypeId="urn:microsoft.com/office/officeart/2005/8/layout/process1" loCatId="process" qsTypeId="urn:microsoft.com/office/officeart/2005/8/quickstyle/simple1" qsCatId="simple" csTypeId="urn:microsoft.com/office/officeart/2005/8/colors/accent1_2" csCatId="accent1" phldr="1"/>
      <dgm:spPr/>
    </dgm:pt>
    <dgm:pt modelId="{4DFEFBB6-B370-4DFC-8EEB-F881D2ECAD97}">
      <dgm:prSet phldrT="[Text]" custT="1"/>
      <dgm:spPr/>
      <dgm:t>
        <a:bodyPr/>
        <a:lstStyle/>
        <a:p>
          <a:r>
            <a:rPr lang="en-NZ" sz="1200" b="1"/>
            <a:t>Total cost</a:t>
          </a:r>
        </a:p>
      </dgm:t>
    </dgm:pt>
    <dgm:pt modelId="{1D8C481C-61AB-4355-88E1-CA9252709586}" type="parTrans" cxnId="{A77E8BB9-6D5F-4DC5-B79A-B3FAD112352A}">
      <dgm:prSet/>
      <dgm:spPr/>
      <dgm:t>
        <a:bodyPr/>
        <a:lstStyle/>
        <a:p>
          <a:endParaRPr lang="en-NZ" sz="1200" b="1"/>
        </a:p>
      </dgm:t>
    </dgm:pt>
    <dgm:pt modelId="{8C56EECB-0DDE-415A-A5BF-D54AF567AD1F}" type="sibTrans" cxnId="{A77E8BB9-6D5F-4DC5-B79A-B3FAD112352A}">
      <dgm:prSet custT="1"/>
      <dgm:spPr/>
      <dgm:t>
        <a:bodyPr/>
        <a:lstStyle/>
        <a:p>
          <a:endParaRPr lang="en-NZ" sz="1200" b="1"/>
        </a:p>
      </dgm:t>
    </dgm:pt>
    <dgm:pt modelId="{B668542F-7392-4F76-A579-EA5EB37F37EB}">
      <dgm:prSet phldrT="[Text]" custT="1"/>
      <dgm:spPr/>
      <dgm:t>
        <a:bodyPr/>
        <a:lstStyle/>
        <a:p>
          <a:r>
            <a:rPr lang="en-NZ" sz="1200" b="1"/>
            <a:t>Apply 20% exacerbator</a:t>
          </a:r>
        </a:p>
      </dgm:t>
    </dgm:pt>
    <dgm:pt modelId="{00324023-FE5B-4D11-8C61-7E9865FC9EBB}" type="parTrans" cxnId="{92EE4B95-D3AE-4BEC-9EC1-5769FBA6DEDD}">
      <dgm:prSet/>
      <dgm:spPr/>
      <dgm:t>
        <a:bodyPr/>
        <a:lstStyle/>
        <a:p>
          <a:endParaRPr lang="en-NZ" sz="1200" b="1"/>
        </a:p>
      </dgm:t>
    </dgm:pt>
    <dgm:pt modelId="{D56CEC8A-72DC-4106-B293-417E066354D4}" type="sibTrans" cxnId="{92EE4B95-D3AE-4BEC-9EC1-5769FBA6DEDD}">
      <dgm:prSet custT="1"/>
      <dgm:spPr/>
      <dgm:t>
        <a:bodyPr/>
        <a:lstStyle/>
        <a:p>
          <a:endParaRPr lang="en-NZ" sz="1200" b="1"/>
        </a:p>
      </dgm:t>
    </dgm:pt>
    <dgm:pt modelId="{0CFA6DF4-1284-480C-8B5B-2CD6464490AA}">
      <dgm:prSet phldrT="[Text]" custT="1"/>
      <dgm:spPr/>
      <dgm:t>
        <a:bodyPr/>
        <a:lstStyle/>
        <a:p>
          <a:r>
            <a:rPr lang="en-NZ" sz="1200" b="1"/>
            <a:t>Apply 50% cap (if applicable)</a:t>
          </a:r>
        </a:p>
      </dgm:t>
    </dgm:pt>
    <dgm:pt modelId="{84E2640D-75BF-49FC-8848-9A82E48A20F0}" type="parTrans" cxnId="{BFF5D5E1-B2E5-4A1C-B7D1-8502E67C4019}">
      <dgm:prSet/>
      <dgm:spPr/>
      <dgm:t>
        <a:bodyPr/>
        <a:lstStyle/>
        <a:p>
          <a:endParaRPr lang="en-NZ" sz="1200" b="1"/>
        </a:p>
      </dgm:t>
    </dgm:pt>
    <dgm:pt modelId="{5D9FAC26-0E2A-4BF9-A4BD-33203872DD45}" type="sibTrans" cxnId="{BFF5D5E1-B2E5-4A1C-B7D1-8502E67C4019}">
      <dgm:prSet custT="1"/>
      <dgm:spPr/>
      <dgm:t>
        <a:bodyPr/>
        <a:lstStyle/>
        <a:p>
          <a:endParaRPr lang="en-NZ" sz="1200" b="1"/>
        </a:p>
      </dgm:t>
    </dgm:pt>
    <dgm:pt modelId="{69C529D2-3A01-4D9B-9B64-98FF728A6448}">
      <dgm:prSet phldrT="[Text]" custT="1"/>
      <dgm:spPr/>
      <dgm:t>
        <a:bodyPr/>
        <a:lstStyle/>
        <a:p>
          <a:r>
            <a:rPr lang="en-NZ" sz="1200" b="1"/>
            <a:t>Final allocation of costs</a:t>
          </a:r>
        </a:p>
      </dgm:t>
    </dgm:pt>
    <dgm:pt modelId="{5FF9421A-F841-4D04-AEDF-E5553C4ABE6E}" type="parTrans" cxnId="{98EFDEB2-B908-4A50-A28E-B58BCFBF7E8D}">
      <dgm:prSet/>
      <dgm:spPr/>
      <dgm:t>
        <a:bodyPr/>
        <a:lstStyle/>
        <a:p>
          <a:endParaRPr lang="en-NZ" sz="1200" b="1"/>
        </a:p>
      </dgm:t>
    </dgm:pt>
    <dgm:pt modelId="{36068A03-41EA-405F-BCB1-DB805892BB0D}" type="sibTrans" cxnId="{98EFDEB2-B908-4A50-A28E-B58BCFBF7E8D}">
      <dgm:prSet custT="1"/>
      <dgm:spPr/>
      <dgm:t>
        <a:bodyPr/>
        <a:lstStyle/>
        <a:p>
          <a:endParaRPr lang="en-NZ" sz="1200" b="1"/>
        </a:p>
      </dgm:t>
    </dgm:pt>
    <dgm:pt modelId="{B89E81D4-D0F5-4840-BF3D-04C93C05793B}">
      <dgm:prSet phldrT="[Text]" custT="1"/>
      <dgm:spPr>
        <a:solidFill>
          <a:schemeClr val="accent5">
            <a:lumMod val="40000"/>
            <a:lumOff val="60000"/>
          </a:schemeClr>
        </a:solidFill>
      </dgm:spPr>
      <dgm:t>
        <a:bodyPr/>
        <a:lstStyle/>
        <a:p>
          <a:r>
            <a:rPr lang="en-NZ" sz="1200" b="1">
              <a:solidFill>
                <a:schemeClr val="tx1">
                  <a:lumMod val="65000"/>
                  <a:lumOff val="35000"/>
                </a:schemeClr>
              </a:solidFill>
            </a:rPr>
            <a:t>Apply discounts to industry allocation of costs  </a:t>
          </a:r>
        </a:p>
      </dgm:t>
    </dgm:pt>
    <dgm:pt modelId="{EE12BA3C-ED57-436D-9DCB-5A3818F41B18}" type="parTrans" cxnId="{F70552DE-7B6C-41DB-B4A3-3DE53C629A95}">
      <dgm:prSet/>
      <dgm:spPr/>
      <dgm:t>
        <a:bodyPr/>
        <a:lstStyle/>
        <a:p>
          <a:endParaRPr lang="en-NZ" sz="1200" b="1"/>
        </a:p>
      </dgm:t>
    </dgm:pt>
    <dgm:pt modelId="{AFEF5B5B-3594-4F48-B08A-79ECB875F0D8}" type="sibTrans" cxnId="{F70552DE-7B6C-41DB-B4A3-3DE53C629A95}">
      <dgm:prSet custT="1"/>
      <dgm:spPr/>
      <dgm:t>
        <a:bodyPr/>
        <a:lstStyle/>
        <a:p>
          <a:endParaRPr lang="en-NZ" sz="1200" b="1"/>
        </a:p>
      </dgm:t>
    </dgm:pt>
    <dgm:pt modelId="{D02044E1-2984-47D9-8BEC-680DB3B2CFB0}">
      <dgm:prSet phldrT="[Text]" custT="1"/>
      <dgm:spPr>
        <a:solidFill>
          <a:schemeClr val="accent3">
            <a:lumMod val="75000"/>
          </a:schemeClr>
        </a:solidFill>
      </dgm:spPr>
      <dgm:t>
        <a:bodyPr/>
        <a:lstStyle/>
        <a:p>
          <a:r>
            <a:rPr lang="en-NZ" sz="1200" b="1"/>
            <a:t>Final % of total costs to pay</a:t>
          </a:r>
        </a:p>
      </dgm:t>
    </dgm:pt>
    <dgm:pt modelId="{A7CAD58D-45BA-4C28-B4E0-8CEBBD009579}" type="parTrans" cxnId="{E41D0817-3D3B-4E64-861D-DB57F4685895}">
      <dgm:prSet/>
      <dgm:spPr/>
      <dgm:t>
        <a:bodyPr/>
        <a:lstStyle/>
        <a:p>
          <a:endParaRPr lang="en-NZ" sz="1200" b="1"/>
        </a:p>
      </dgm:t>
    </dgm:pt>
    <dgm:pt modelId="{07043EBA-9A3F-4D20-8432-AE1E9BE69E5D}" type="sibTrans" cxnId="{E41D0817-3D3B-4E64-861D-DB57F4685895}">
      <dgm:prSet/>
      <dgm:spPr/>
      <dgm:t>
        <a:bodyPr/>
        <a:lstStyle/>
        <a:p>
          <a:endParaRPr lang="en-NZ" sz="1200" b="1"/>
        </a:p>
      </dgm:t>
    </dgm:pt>
    <dgm:pt modelId="{9481E333-43B6-40DF-A789-E1B5051B3A67}" type="pres">
      <dgm:prSet presAssocID="{698ED383-E492-4D26-838E-1DAA7D21AEC4}" presName="Name0" presStyleCnt="0">
        <dgm:presLayoutVars>
          <dgm:dir/>
          <dgm:resizeHandles val="exact"/>
        </dgm:presLayoutVars>
      </dgm:prSet>
      <dgm:spPr/>
    </dgm:pt>
    <dgm:pt modelId="{96D57438-76AC-4FA2-AFA9-C2068A14CAE0}" type="pres">
      <dgm:prSet presAssocID="{4DFEFBB6-B370-4DFC-8EEB-F881D2ECAD97}" presName="node" presStyleLbl="node1" presStyleIdx="0" presStyleCnt="6" custScaleX="133693" custLinFactNeighborY="-989">
        <dgm:presLayoutVars>
          <dgm:bulletEnabled val="1"/>
        </dgm:presLayoutVars>
      </dgm:prSet>
      <dgm:spPr/>
      <dgm:t>
        <a:bodyPr/>
        <a:lstStyle/>
        <a:p>
          <a:endParaRPr lang="en-NZ"/>
        </a:p>
      </dgm:t>
    </dgm:pt>
    <dgm:pt modelId="{E7128EC9-6A19-42A7-843D-92A9B43FAECE}" type="pres">
      <dgm:prSet presAssocID="{8C56EECB-0DDE-415A-A5BF-D54AF567AD1F}" presName="sibTrans" presStyleLbl="sibTrans2D1" presStyleIdx="0" presStyleCnt="5"/>
      <dgm:spPr/>
      <dgm:t>
        <a:bodyPr/>
        <a:lstStyle/>
        <a:p>
          <a:endParaRPr lang="en-NZ"/>
        </a:p>
      </dgm:t>
    </dgm:pt>
    <dgm:pt modelId="{63577B73-0B16-4107-9FE6-BD6D1977D47C}" type="pres">
      <dgm:prSet presAssocID="{8C56EECB-0DDE-415A-A5BF-D54AF567AD1F}" presName="connectorText" presStyleLbl="sibTrans2D1" presStyleIdx="0" presStyleCnt="5"/>
      <dgm:spPr/>
      <dgm:t>
        <a:bodyPr/>
        <a:lstStyle/>
        <a:p>
          <a:endParaRPr lang="en-NZ"/>
        </a:p>
      </dgm:t>
    </dgm:pt>
    <dgm:pt modelId="{22405F38-D343-45BC-B75F-D47630F086BB}" type="pres">
      <dgm:prSet presAssocID="{B668542F-7392-4F76-A579-EA5EB37F37EB}" presName="node" presStyleLbl="node1" presStyleIdx="1" presStyleCnt="6" custScaleX="136132" custLinFactNeighborX="4311">
        <dgm:presLayoutVars>
          <dgm:bulletEnabled val="1"/>
        </dgm:presLayoutVars>
      </dgm:prSet>
      <dgm:spPr/>
      <dgm:t>
        <a:bodyPr/>
        <a:lstStyle/>
        <a:p>
          <a:endParaRPr lang="en-NZ"/>
        </a:p>
      </dgm:t>
    </dgm:pt>
    <dgm:pt modelId="{47FA72F3-AA96-4ED0-98C5-A33C2F9B6EFD}" type="pres">
      <dgm:prSet presAssocID="{D56CEC8A-72DC-4106-B293-417E066354D4}" presName="sibTrans" presStyleLbl="sibTrans2D1" presStyleIdx="1" presStyleCnt="5"/>
      <dgm:spPr/>
      <dgm:t>
        <a:bodyPr/>
        <a:lstStyle/>
        <a:p>
          <a:endParaRPr lang="en-NZ"/>
        </a:p>
      </dgm:t>
    </dgm:pt>
    <dgm:pt modelId="{051BC4CE-B42C-4BB5-B119-4399DACB8B8C}" type="pres">
      <dgm:prSet presAssocID="{D56CEC8A-72DC-4106-B293-417E066354D4}" presName="connectorText" presStyleLbl="sibTrans2D1" presStyleIdx="1" presStyleCnt="5"/>
      <dgm:spPr/>
      <dgm:t>
        <a:bodyPr/>
        <a:lstStyle/>
        <a:p>
          <a:endParaRPr lang="en-NZ"/>
        </a:p>
      </dgm:t>
    </dgm:pt>
    <dgm:pt modelId="{7D661ACA-0961-45A1-81A5-A7216AFFA17C}" type="pres">
      <dgm:prSet presAssocID="{0CFA6DF4-1284-480C-8B5B-2CD6464490AA}" presName="node" presStyleLbl="node1" presStyleIdx="2" presStyleCnt="6" custScaleX="141178" custLinFactNeighborX="-644">
        <dgm:presLayoutVars>
          <dgm:bulletEnabled val="1"/>
        </dgm:presLayoutVars>
      </dgm:prSet>
      <dgm:spPr/>
      <dgm:t>
        <a:bodyPr/>
        <a:lstStyle/>
        <a:p>
          <a:endParaRPr lang="en-NZ"/>
        </a:p>
      </dgm:t>
    </dgm:pt>
    <dgm:pt modelId="{CF9EE317-65E7-4FB2-A82C-8EF55967ED7C}" type="pres">
      <dgm:prSet presAssocID="{5D9FAC26-0E2A-4BF9-A4BD-33203872DD45}" presName="sibTrans" presStyleLbl="sibTrans2D1" presStyleIdx="2" presStyleCnt="5"/>
      <dgm:spPr/>
      <dgm:t>
        <a:bodyPr/>
        <a:lstStyle/>
        <a:p>
          <a:endParaRPr lang="en-NZ"/>
        </a:p>
      </dgm:t>
    </dgm:pt>
    <dgm:pt modelId="{1D8266BB-0496-4984-9FD9-159E1BE8245E}" type="pres">
      <dgm:prSet presAssocID="{5D9FAC26-0E2A-4BF9-A4BD-33203872DD45}" presName="connectorText" presStyleLbl="sibTrans2D1" presStyleIdx="2" presStyleCnt="5"/>
      <dgm:spPr/>
      <dgm:t>
        <a:bodyPr/>
        <a:lstStyle/>
        <a:p>
          <a:endParaRPr lang="en-NZ"/>
        </a:p>
      </dgm:t>
    </dgm:pt>
    <dgm:pt modelId="{25735F06-CA5E-4ACE-9A12-8EE97D4B8D45}" type="pres">
      <dgm:prSet presAssocID="{69C529D2-3A01-4D9B-9B64-98FF728A6448}" presName="node" presStyleLbl="node1" presStyleIdx="3" presStyleCnt="6" custScaleX="136344" custLinFactNeighborX="-14436">
        <dgm:presLayoutVars>
          <dgm:bulletEnabled val="1"/>
        </dgm:presLayoutVars>
      </dgm:prSet>
      <dgm:spPr/>
      <dgm:t>
        <a:bodyPr/>
        <a:lstStyle/>
        <a:p>
          <a:endParaRPr lang="en-NZ"/>
        </a:p>
      </dgm:t>
    </dgm:pt>
    <dgm:pt modelId="{A69AF2D6-599F-4F39-9207-1D07B20431DD}" type="pres">
      <dgm:prSet presAssocID="{36068A03-41EA-405F-BCB1-DB805892BB0D}" presName="sibTrans" presStyleLbl="sibTrans2D1" presStyleIdx="3" presStyleCnt="5"/>
      <dgm:spPr/>
      <dgm:t>
        <a:bodyPr/>
        <a:lstStyle/>
        <a:p>
          <a:endParaRPr lang="en-NZ"/>
        </a:p>
      </dgm:t>
    </dgm:pt>
    <dgm:pt modelId="{06AC93A2-32DF-4F1B-9736-D169188B391F}" type="pres">
      <dgm:prSet presAssocID="{36068A03-41EA-405F-BCB1-DB805892BB0D}" presName="connectorText" presStyleLbl="sibTrans2D1" presStyleIdx="3" presStyleCnt="5"/>
      <dgm:spPr/>
      <dgm:t>
        <a:bodyPr/>
        <a:lstStyle/>
        <a:p>
          <a:endParaRPr lang="en-NZ"/>
        </a:p>
      </dgm:t>
    </dgm:pt>
    <dgm:pt modelId="{A9181510-C084-47A7-B76C-57874CD1B424}" type="pres">
      <dgm:prSet presAssocID="{B89E81D4-D0F5-4840-BF3D-04C93C05793B}" presName="node" presStyleLbl="node1" presStyleIdx="4" presStyleCnt="6" custScaleX="133160" custLinFactNeighborX="-18174">
        <dgm:presLayoutVars>
          <dgm:bulletEnabled val="1"/>
        </dgm:presLayoutVars>
      </dgm:prSet>
      <dgm:spPr/>
      <dgm:t>
        <a:bodyPr/>
        <a:lstStyle/>
        <a:p>
          <a:endParaRPr lang="en-NZ"/>
        </a:p>
      </dgm:t>
    </dgm:pt>
    <dgm:pt modelId="{87F354B5-EF87-42C3-9E22-8ED84B3F2CBB}" type="pres">
      <dgm:prSet presAssocID="{AFEF5B5B-3594-4F48-B08A-79ECB875F0D8}" presName="sibTrans" presStyleLbl="sibTrans2D1" presStyleIdx="4" presStyleCnt="5"/>
      <dgm:spPr/>
      <dgm:t>
        <a:bodyPr/>
        <a:lstStyle/>
        <a:p>
          <a:endParaRPr lang="en-NZ"/>
        </a:p>
      </dgm:t>
    </dgm:pt>
    <dgm:pt modelId="{138E101A-2465-4688-847A-926BAAD268C3}" type="pres">
      <dgm:prSet presAssocID="{AFEF5B5B-3594-4F48-B08A-79ECB875F0D8}" presName="connectorText" presStyleLbl="sibTrans2D1" presStyleIdx="4" presStyleCnt="5"/>
      <dgm:spPr/>
      <dgm:t>
        <a:bodyPr/>
        <a:lstStyle/>
        <a:p>
          <a:endParaRPr lang="en-NZ"/>
        </a:p>
      </dgm:t>
    </dgm:pt>
    <dgm:pt modelId="{0C05B431-EE22-480E-8161-FAEFFAE701E8}" type="pres">
      <dgm:prSet presAssocID="{D02044E1-2984-47D9-8BEC-680DB3B2CFB0}" presName="node" presStyleLbl="node1" presStyleIdx="5" presStyleCnt="6" custScaleX="133949" custLinFactNeighborX="-11649">
        <dgm:presLayoutVars>
          <dgm:bulletEnabled val="1"/>
        </dgm:presLayoutVars>
      </dgm:prSet>
      <dgm:spPr/>
      <dgm:t>
        <a:bodyPr/>
        <a:lstStyle/>
        <a:p>
          <a:endParaRPr lang="en-NZ"/>
        </a:p>
      </dgm:t>
    </dgm:pt>
  </dgm:ptLst>
  <dgm:cxnLst>
    <dgm:cxn modelId="{F70552DE-7B6C-41DB-B4A3-3DE53C629A95}" srcId="{698ED383-E492-4D26-838E-1DAA7D21AEC4}" destId="{B89E81D4-D0F5-4840-BF3D-04C93C05793B}" srcOrd="4" destOrd="0" parTransId="{EE12BA3C-ED57-436D-9DCB-5A3818F41B18}" sibTransId="{AFEF5B5B-3594-4F48-B08A-79ECB875F0D8}"/>
    <dgm:cxn modelId="{486D982B-5CEE-48D6-8529-8685CE2789F8}" type="presOf" srcId="{D56CEC8A-72DC-4106-B293-417E066354D4}" destId="{47FA72F3-AA96-4ED0-98C5-A33C2F9B6EFD}" srcOrd="0" destOrd="0" presId="urn:microsoft.com/office/officeart/2005/8/layout/process1"/>
    <dgm:cxn modelId="{F05C698D-21F0-4FBB-85E4-5AC1783FD289}" type="presOf" srcId="{0CFA6DF4-1284-480C-8B5B-2CD6464490AA}" destId="{7D661ACA-0961-45A1-81A5-A7216AFFA17C}" srcOrd="0" destOrd="0" presId="urn:microsoft.com/office/officeart/2005/8/layout/process1"/>
    <dgm:cxn modelId="{63852837-CCE1-4829-8CE0-D87E455D7E72}" type="presOf" srcId="{AFEF5B5B-3594-4F48-B08A-79ECB875F0D8}" destId="{87F354B5-EF87-42C3-9E22-8ED84B3F2CBB}" srcOrd="0" destOrd="0" presId="urn:microsoft.com/office/officeart/2005/8/layout/process1"/>
    <dgm:cxn modelId="{E41D0817-3D3B-4E64-861D-DB57F4685895}" srcId="{698ED383-E492-4D26-838E-1DAA7D21AEC4}" destId="{D02044E1-2984-47D9-8BEC-680DB3B2CFB0}" srcOrd="5" destOrd="0" parTransId="{A7CAD58D-45BA-4C28-B4E0-8CEBBD009579}" sibTransId="{07043EBA-9A3F-4D20-8432-AE1E9BE69E5D}"/>
    <dgm:cxn modelId="{01796278-1014-46BD-A0E7-9E382C77B13B}" type="presOf" srcId="{5D9FAC26-0E2A-4BF9-A4BD-33203872DD45}" destId="{CF9EE317-65E7-4FB2-A82C-8EF55967ED7C}" srcOrd="0" destOrd="0" presId="urn:microsoft.com/office/officeart/2005/8/layout/process1"/>
    <dgm:cxn modelId="{92EE4B95-D3AE-4BEC-9EC1-5769FBA6DEDD}" srcId="{698ED383-E492-4D26-838E-1DAA7D21AEC4}" destId="{B668542F-7392-4F76-A579-EA5EB37F37EB}" srcOrd="1" destOrd="0" parTransId="{00324023-FE5B-4D11-8C61-7E9865FC9EBB}" sibTransId="{D56CEC8A-72DC-4106-B293-417E066354D4}"/>
    <dgm:cxn modelId="{5A41E648-DE43-4085-A95D-FE0A95AD6616}" type="presOf" srcId="{AFEF5B5B-3594-4F48-B08A-79ECB875F0D8}" destId="{138E101A-2465-4688-847A-926BAAD268C3}" srcOrd="1" destOrd="0" presId="urn:microsoft.com/office/officeart/2005/8/layout/process1"/>
    <dgm:cxn modelId="{D8DA3DBF-EC5E-4214-A53A-74B8A982664F}" type="presOf" srcId="{69C529D2-3A01-4D9B-9B64-98FF728A6448}" destId="{25735F06-CA5E-4ACE-9A12-8EE97D4B8D45}" srcOrd="0" destOrd="0" presId="urn:microsoft.com/office/officeart/2005/8/layout/process1"/>
    <dgm:cxn modelId="{BFF5D5E1-B2E5-4A1C-B7D1-8502E67C4019}" srcId="{698ED383-E492-4D26-838E-1DAA7D21AEC4}" destId="{0CFA6DF4-1284-480C-8B5B-2CD6464490AA}" srcOrd="2" destOrd="0" parTransId="{84E2640D-75BF-49FC-8848-9A82E48A20F0}" sibTransId="{5D9FAC26-0E2A-4BF9-A4BD-33203872DD45}"/>
    <dgm:cxn modelId="{7290EA9A-F632-4EA2-B3C8-2CBFDBEE6A9A}" type="presOf" srcId="{D56CEC8A-72DC-4106-B293-417E066354D4}" destId="{051BC4CE-B42C-4BB5-B119-4399DACB8B8C}" srcOrd="1" destOrd="0" presId="urn:microsoft.com/office/officeart/2005/8/layout/process1"/>
    <dgm:cxn modelId="{58D61C65-3CF6-4CF4-97CF-652E5E737EDC}" type="presOf" srcId="{D02044E1-2984-47D9-8BEC-680DB3B2CFB0}" destId="{0C05B431-EE22-480E-8161-FAEFFAE701E8}" srcOrd="0" destOrd="0" presId="urn:microsoft.com/office/officeart/2005/8/layout/process1"/>
    <dgm:cxn modelId="{388CD016-FFD5-4BF9-A178-8C54FA34D3AA}" type="presOf" srcId="{36068A03-41EA-405F-BCB1-DB805892BB0D}" destId="{06AC93A2-32DF-4F1B-9736-D169188B391F}" srcOrd="1" destOrd="0" presId="urn:microsoft.com/office/officeart/2005/8/layout/process1"/>
    <dgm:cxn modelId="{98EFDEB2-B908-4A50-A28E-B58BCFBF7E8D}" srcId="{698ED383-E492-4D26-838E-1DAA7D21AEC4}" destId="{69C529D2-3A01-4D9B-9B64-98FF728A6448}" srcOrd="3" destOrd="0" parTransId="{5FF9421A-F841-4D04-AEDF-E5553C4ABE6E}" sibTransId="{36068A03-41EA-405F-BCB1-DB805892BB0D}"/>
    <dgm:cxn modelId="{A0FDF097-1C55-4692-85EB-2011EFC4BB5B}" type="presOf" srcId="{B668542F-7392-4F76-A579-EA5EB37F37EB}" destId="{22405F38-D343-45BC-B75F-D47630F086BB}" srcOrd="0" destOrd="0" presId="urn:microsoft.com/office/officeart/2005/8/layout/process1"/>
    <dgm:cxn modelId="{78F6F651-62A3-4801-8B3C-A51910F2473E}" type="presOf" srcId="{8C56EECB-0DDE-415A-A5BF-D54AF567AD1F}" destId="{63577B73-0B16-4107-9FE6-BD6D1977D47C}" srcOrd="1" destOrd="0" presId="urn:microsoft.com/office/officeart/2005/8/layout/process1"/>
    <dgm:cxn modelId="{D7D244A9-8537-4900-86CF-0F30B291CD73}" type="presOf" srcId="{4DFEFBB6-B370-4DFC-8EEB-F881D2ECAD97}" destId="{96D57438-76AC-4FA2-AFA9-C2068A14CAE0}" srcOrd="0" destOrd="0" presId="urn:microsoft.com/office/officeart/2005/8/layout/process1"/>
    <dgm:cxn modelId="{76A572BA-304B-4186-A0B0-B864683A71E0}" type="presOf" srcId="{698ED383-E492-4D26-838E-1DAA7D21AEC4}" destId="{9481E333-43B6-40DF-A789-E1B5051B3A67}" srcOrd="0" destOrd="0" presId="urn:microsoft.com/office/officeart/2005/8/layout/process1"/>
    <dgm:cxn modelId="{898B6E91-DFA1-42F0-A8A5-8509C8628DEF}" type="presOf" srcId="{36068A03-41EA-405F-BCB1-DB805892BB0D}" destId="{A69AF2D6-599F-4F39-9207-1D07B20431DD}" srcOrd="0" destOrd="0" presId="urn:microsoft.com/office/officeart/2005/8/layout/process1"/>
    <dgm:cxn modelId="{A77E8BB9-6D5F-4DC5-B79A-B3FAD112352A}" srcId="{698ED383-E492-4D26-838E-1DAA7D21AEC4}" destId="{4DFEFBB6-B370-4DFC-8EEB-F881D2ECAD97}" srcOrd="0" destOrd="0" parTransId="{1D8C481C-61AB-4355-88E1-CA9252709586}" sibTransId="{8C56EECB-0DDE-415A-A5BF-D54AF567AD1F}"/>
    <dgm:cxn modelId="{4080DB0F-2B34-40F3-AC2A-720224CB3AFB}" type="presOf" srcId="{5D9FAC26-0E2A-4BF9-A4BD-33203872DD45}" destId="{1D8266BB-0496-4984-9FD9-159E1BE8245E}" srcOrd="1" destOrd="0" presId="urn:microsoft.com/office/officeart/2005/8/layout/process1"/>
    <dgm:cxn modelId="{9BA3FF47-DB92-4CF9-80B6-C274157E2138}" type="presOf" srcId="{B89E81D4-D0F5-4840-BF3D-04C93C05793B}" destId="{A9181510-C084-47A7-B76C-57874CD1B424}" srcOrd="0" destOrd="0" presId="urn:microsoft.com/office/officeart/2005/8/layout/process1"/>
    <dgm:cxn modelId="{86EBF6E2-1E24-49EF-A473-BE1F3F26DB59}" type="presOf" srcId="{8C56EECB-0DDE-415A-A5BF-D54AF567AD1F}" destId="{E7128EC9-6A19-42A7-843D-92A9B43FAECE}" srcOrd="0" destOrd="0" presId="urn:microsoft.com/office/officeart/2005/8/layout/process1"/>
    <dgm:cxn modelId="{46FA56D3-7C9A-4E6E-A270-C699867D6B0C}" type="presParOf" srcId="{9481E333-43B6-40DF-A789-E1B5051B3A67}" destId="{96D57438-76AC-4FA2-AFA9-C2068A14CAE0}" srcOrd="0" destOrd="0" presId="urn:microsoft.com/office/officeart/2005/8/layout/process1"/>
    <dgm:cxn modelId="{D273D903-1DE3-4EAB-9C0B-41F5C82CEDD7}" type="presParOf" srcId="{9481E333-43B6-40DF-A789-E1B5051B3A67}" destId="{E7128EC9-6A19-42A7-843D-92A9B43FAECE}" srcOrd="1" destOrd="0" presId="urn:microsoft.com/office/officeart/2005/8/layout/process1"/>
    <dgm:cxn modelId="{C0D62759-AAEB-4A9B-96D0-779BAA9205DC}" type="presParOf" srcId="{E7128EC9-6A19-42A7-843D-92A9B43FAECE}" destId="{63577B73-0B16-4107-9FE6-BD6D1977D47C}" srcOrd="0" destOrd="0" presId="urn:microsoft.com/office/officeart/2005/8/layout/process1"/>
    <dgm:cxn modelId="{40ECFC41-19F8-49FE-ABEE-63793EDC94F2}" type="presParOf" srcId="{9481E333-43B6-40DF-A789-E1B5051B3A67}" destId="{22405F38-D343-45BC-B75F-D47630F086BB}" srcOrd="2" destOrd="0" presId="urn:microsoft.com/office/officeart/2005/8/layout/process1"/>
    <dgm:cxn modelId="{1A04EACB-97B3-493A-96AB-85AC17E11572}" type="presParOf" srcId="{9481E333-43B6-40DF-A789-E1B5051B3A67}" destId="{47FA72F3-AA96-4ED0-98C5-A33C2F9B6EFD}" srcOrd="3" destOrd="0" presId="urn:microsoft.com/office/officeart/2005/8/layout/process1"/>
    <dgm:cxn modelId="{FEABCD2F-AE81-4497-8252-4452DCD04434}" type="presParOf" srcId="{47FA72F3-AA96-4ED0-98C5-A33C2F9B6EFD}" destId="{051BC4CE-B42C-4BB5-B119-4399DACB8B8C}" srcOrd="0" destOrd="0" presId="urn:microsoft.com/office/officeart/2005/8/layout/process1"/>
    <dgm:cxn modelId="{8FF3E57C-F285-4331-AE39-787D99D14317}" type="presParOf" srcId="{9481E333-43B6-40DF-A789-E1B5051B3A67}" destId="{7D661ACA-0961-45A1-81A5-A7216AFFA17C}" srcOrd="4" destOrd="0" presId="urn:microsoft.com/office/officeart/2005/8/layout/process1"/>
    <dgm:cxn modelId="{FE319B76-C3FC-4C0E-94A2-653DA7197FA7}" type="presParOf" srcId="{9481E333-43B6-40DF-A789-E1B5051B3A67}" destId="{CF9EE317-65E7-4FB2-A82C-8EF55967ED7C}" srcOrd="5" destOrd="0" presId="urn:microsoft.com/office/officeart/2005/8/layout/process1"/>
    <dgm:cxn modelId="{2A2E7B01-08E3-4CCB-AA97-B3D0FF43E3CA}" type="presParOf" srcId="{CF9EE317-65E7-4FB2-A82C-8EF55967ED7C}" destId="{1D8266BB-0496-4984-9FD9-159E1BE8245E}" srcOrd="0" destOrd="0" presId="urn:microsoft.com/office/officeart/2005/8/layout/process1"/>
    <dgm:cxn modelId="{3F325F74-2183-49B6-8DAD-6A3C534C82E7}" type="presParOf" srcId="{9481E333-43B6-40DF-A789-E1B5051B3A67}" destId="{25735F06-CA5E-4ACE-9A12-8EE97D4B8D45}" srcOrd="6" destOrd="0" presId="urn:microsoft.com/office/officeart/2005/8/layout/process1"/>
    <dgm:cxn modelId="{619D7DF0-D162-421A-A750-F53DA9529C46}" type="presParOf" srcId="{9481E333-43B6-40DF-A789-E1B5051B3A67}" destId="{A69AF2D6-599F-4F39-9207-1D07B20431DD}" srcOrd="7" destOrd="0" presId="urn:microsoft.com/office/officeart/2005/8/layout/process1"/>
    <dgm:cxn modelId="{0642E52D-B2B4-479A-B129-D6102AE52ECF}" type="presParOf" srcId="{A69AF2D6-599F-4F39-9207-1D07B20431DD}" destId="{06AC93A2-32DF-4F1B-9736-D169188B391F}" srcOrd="0" destOrd="0" presId="urn:microsoft.com/office/officeart/2005/8/layout/process1"/>
    <dgm:cxn modelId="{200BD494-D98C-49A6-8056-EE3E4D5E7AF9}" type="presParOf" srcId="{9481E333-43B6-40DF-A789-E1B5051B3A67}" destId="{A9181510-C084-47A7-B76C-57874CD1B424}" srcOrd="8" destOrd="0" presId="urn:microsoft.com/office/officeart/2005/8/layout/process1"/>
    <dgm:cxn modelId="{140AAFFA-3B4A-494B-B7F6-D73352D5DA9B}" type="presParOf" srcId="{9481E333-43B6-40DF-A789-E1B5051B3A67}" destId="{87F354B5-EF87-42C3-9E22-8ED84B3F2CBB}" srcOrd="9" destOrd="0" presId="urn:microsoft.com/office/officeart/2005/8/layout/process1"/>
    <dgm:cxn modelId="{48EEB394-6321-4E2F-BE4D-02A5A3AD818A}" type="presParOf" srcId="{87F354B5-EF87-42C3-9E22-8ED84B3F2CBB}" destId="{138E101A-2465-4688-847A-926BAAD268C3}" srcOrd="0" destOrd="0" presId="urn:microsoft.com/office/officeart/2005/8/layout/process1"/>
    <dgm:cxn modelId="{9DC4BD59-255D-4E85-9D37-89562A64E00D}" type="presParOf" srcId="{9481E333-43B6-40DF-A789-E1B5051B3A67}" destId="{0C05B431-EE22-480E-8161-FAEFFAE701E8}" srcOrd="10" destOrd="0" presId="urn:microsoft.com/office/officeart/2005/8/layout/process1"/>
  </dgm:cxnLst>
  <dgm:bg/>
  <dgm:whole/>
  <dgm:extLst>
    <a:ext uri="http://schemas.microsoft.com/office/drawing/2008/diagram">
      <dsp:dataModelExt xmlns:dsp="http://schemas.microsoft.com/office/drawing/2008/diagram" xmlns="" relId="rId10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a="http://schemas.openxmlformats.org/drawingml/2006/main" xmlns:dsp="http://schemas.microsoft.com/office/drawing/2008/diagram">
  <dsp:spTree>
    <dsp:nvGrpSpPr>
      <dsp:cNvPr id="0" name=""/>
      <dsp:cNvGrpSpPr/>
    </dsp:nvGrpSpPr>
    <dsp:grpSpPr/>
  </dsp:spTree>
</dsp:drawing>
</file>

<file path=xl/diagrams/drawing2.xml><?xml version="1.0" encoding="utf-8"?>
<dsp:drawing xmlns:dgm="http://schemas.openxmlformats.org/drawingml/2006/diagram" xmlns:a="http://schemas.openxmlformats.org/drawingml/2006/main" xmlns:dsp="http://schemas.microsoft.com/office/drawing/2008/diagram">
  <dsp:spTree>
    <dsp:nvGrpSpPr>
      <dsp:cNvPr id="0" name=""/>
      <dsp:cNvGrpSpPr/>
    </dsp:nvGrpSpPr>
    <dsp:grpSpPr/>
    <dsp:sp modelId="{96D57438-76AC-4FA2-AFA9-C2068A14CAE0}">
      <dsp:nvSpPr>
        <dsp:cNvPr id="0" name=""/>
        <dsp:cNvSpPr/>
      </dsp:nvSpPr>
      <dsp:spPr>
        <a:xfrm>
          <a:off x="5873" y="0"/>
          <a:ext cx="2373440" cy="1019174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5720" tIns="45720" rIns="45720" bIns="45720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NZ" sz="1200" b="1" kern="1200"/>
            <a:t>Total cost</a:t>
          </a:r>
        </a:p>
      </dsp:txBody>
      <dsp:txXfrm>
        <a:off x="5873" y="0"/>
        <a:ext cx="2373440" cy="1019174"/>
      </dsp:txXfrm>
    </dsp:sp>
    <dsp:sp modelId="{E7128EC9-6A19-42A7-843D-92A9B43FAECE}">
      <dsp:nvSpPr>
        <dsp:cNvPr id="0" name=""/>
        <dsp:cNvSpPr/>
      </dsp:nvSpPr>
      <dsp:spPr>
        <a:xfrm>
          <a:off x="2564496" y="289451"/>
          <a:ext cx="392586" cy="440272"/>
        </a:xfrm>
        <a:prstGeom prst="rightArrow">
          <a:avLst>
            <a:gd name="adj1" fmla="val 60000"/>
            <a:gd name="adj2" fmla="val 50000"/>
          </a:avLst>
        </a:prstGeom>
        <a:solidFill>
          <a:schemeClr val="accent1">
            <a:tint val="6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NZ" sz="1200" b="1" kern="1200"/>
        </a:p>
      </dsp:txBody>
      <dsp:txXfrm>
        <a:off x="2564496" y="289451"/>
        <a:ext cx="392586" cy="440272"/>
      </dsp:txXfrm>
    </dsp:sp>
    <dsp:sp modelId="{22405F38-D343-45BC-B75F-D47630F086BB}">
      <dsp:nvSpPr>
        <dsp:cNvPr id="0" name=""/>
        <dsp:cNvSpPr/>
      </dsp:nvSpPr>
      <dsp:spPr>
        <a:xfrm>
          <a:off x="3120044" y="0"/>
          <a:ext cx="2416740" cy="1019174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5720" tIns="45720" rIns="45720" bIns="45720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NZ" sz="1200" b="1" kern="1200"/>
            <a:t>Apply 20% exacerbator</a:t>
          </a:r>
        </a:p>
      </dsp:txBody>
      <dsp:txXfrm>
        <a:off x="3120044" y="0"/>
        <a:ext cx="2416740" cy="1019174"/>
      </dsp:txXfrm>
    </dsp:sp>
    <dsp:sp modelId="{47FA72F3-AA96-4ED0-98C5-A33C2F9B6EFD}">
      <dsp:nvSpPr>
        <dsp:cNvPr id="0" name=""/>
        <dsp:cNvSpPr/>
      </dsp:nvSpPr>
      <dsp:spPr>
        <a:xfrm>
          <a:off x="5705516" y="289451"/>
          <a:ext cx="357713" cy="440272"/>
        </a:xfrm>
        <a:prstGeom prst="rightArrow">
          <a:avLst>
            <a:gd name="adj1" fmla="val 60000"/>
            <a:gd name="adj2" fmla="val 50000"/>
          </a:avLst>
        </a:prstGeom>
        <a:solidFill>
          <a:schemeClr val="accent1">
            <a:tint val="6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NZ" sz="1200" b="1" kern="1200"/>
        </a:p>
      </dsp:txBody>
      <dsp:txXfrm>
        <a:off x="5705516" y="289451"/>
        <a:ext cx="357713" cy="440272"/>
      </dsp:txXfrm>
    </dsp:sp>
    <dsp:sp modelId="{7D661ACA-0961-45A1-81A5-A7216AFFA17C}">
      <dsp:nvSpPr>
        <dsp:cNvPr id="0" name=""/>
        <dsp:cNvSpPr/>
      </dsp:nvSpPr>
      <dsp:spPr>
        <a:xfrm>
          <a:off x="6211714" y="0"/>
          <a:ext cx="2506321" cy="1019174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5720" tIns="45720" rIns="45720" bIns="45720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NZ" sz="1200" b="1" kern="1200"/>
            <a:t>Apply 50% cap (if applicable)</a:t>
          </a:r>
        </a:p>
      </dsp:txBody>
      <dsp:txXfrm>
        <a:off x="6211714" y="0"/>
        <a:ext cx="2506321" cy="1019174"/>
      </dsp:txXfrm>
    </dsp:sp>
    <dsp:sp modelId="{CF9EE317-65E7-4FB2-A82C-8EF55967ED7C}">
      <dsp:nvSpPr>
        <dsp:cNvPr id="0" name=""/>
        <dsp:cNvSpPr/>
      </dsp:nvSpPr>
      <dsp:spPr>
        <a:xfrm>
          <a:off x="8871080" y="289451"/>
          <a:ext cx="324454" cy="440272"/>
        </a:xfrm>
        <a:prstGeom prst="rightArrow">
          <a:avLst>
            <a:gd name="adj1" fmla="val 60000"/>
            <a:gd name="adj2" fmla="val 50000"/>
          </a:avLst>
        </a:prstGeom>
        <a:solidFill>
          <a:schemeClr val="accent1">
            <a:tint val="6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NZ" sz="1200" b="1" kern="1200"/>
        </a:p>
      </dsp:txBody>
      <dsp:txXfrm>
        <a:off x="8871080" y="289451"/>
        <a:ext cx="324454" cy="440272"/>
      </dsp:txXfrm>
    </dsp:sp>
    <dsp:sp modelId="{25735F06-CA5E-4ACE-9A12-8EE97D4B8D45}">
      <dsp:nvSpPr>
        <dsp:cNvPr id="0" name=""/>
        <dsp:cNvSpPr/>
      </dsp:nvSpPr>
      <dsp:spPr>
        <a:xfrm>
          <a:off x="9330213" y="0"/>
          <a:ext cx="2420503" cy="1019174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5720" tIns="45720" rIns="45720" bIns="45720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NZ" sz="1200" b="1" kern="1200"/>
            <a:t>Final allocation of costs</a:t>
          </a:r>
        </a:p>
      </dsp:txBody>
      <dsp:txXfrm>
        <a:off x="9330213" y="0"/>
        <a:ext cx="2420503" cy="1019174"/>
      </dsp:txXfrm>
    </dsp:sp>
    <dsp:sp modelId="{A69AF2D6-599F-4F39-9207-1D07B20431DD}">
      <dsp:nvSpPr>
        <dsp:cNvPr id="0" name=""/>
        <dsp:cNvSpPr/>
      </dsp:nvSpPr>
      <dsp:spPr>
        <a:xfrm>
          <a:off x="11921609" y="289451"/>
          <a:ext cx="362293" cy="440272"/>
        </a:xfrm>
        <a:prstGeom prst="rightArrow">
          <a:avLst>
            <a:gd name="adj1" fmla="val 60000"/>
            <a:gd name="adj2" fmla="val 50000"/>
          </a:avLst>
        </a:prstGeom>
        <a:solidFill>
          <a:schemeClr val="accent1">
            <a:tint val="6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NZ" sz="1200" b="1" kern="1200"/>
        </a:p>
      </dsp:txBody>
      <dsp:txXfrm>
        <a:off x="11921609" y="289451"/>
        <a:ext cx="362293" cy="440272"/>
      </dsp:txXfrm>
    </dsp:sp>
    <dsp:sp modelId="{A9181510-C084-47A7-B76C-57874CD1B424}">
      <dsp:nvSpPr>
        <dsp:cNvPr id="0" name=""/>
        <dsp:cNvSpPr/>
      </dsp:nvSpPr>
      <dsp:spPr>
        <a:xfrm>
          <a:off x="12434289" y="0"/>
          <a:ext cx="2363978" cy="1019174"/>
        </a:xfrm>
        <a:prstGeom prst="roundRect">
          <a:avLst>
            <a:gd name="adj" fmla="val 10000"/>
          </a:avLst>
        </a:prstGeom>
        <a:solidFill>
          <a:schemeClr val="accent5">
            <a:lumMod val="40000"/>
            <a:lumOff val="6000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5720" tIns="45720" rIns="45720" bIns="45720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NZ" sz="1200" b="1" kern="1200">
              <a:solidFill>
                <a:schemeClr val="tx1">
                  <a:lumMod val="65000"/>
                  <a:lumOff val="35000"/>
                </a:schemeClr>
              </a:solidFill>
            </a:rPr>
            <a:t>Apply discounts to industry allocation of costs  </a:t>
          </a:r>
        </a:p>
      </dsp:txBody>
      <dsp:txXfrm>
        <a:off x="12434289" y="0"/>
        <a:ext cx="2363978" cy="1019174"/>
      </dsp:txXfrm>
    </dsp:sp>
    <dsp:sp modelId="{87F354B5-EF87-42C3-9E22-8ED84B3F2CBB}">
      <dsp:nvSpPr>
        <dsp:cNvPr id="0" name=""/>
        <dsp:cNvSpPr/>
      </dsp:nvSpPr>
      <dsp:spPr>
        <a:xfrm>
          <a:off x="14987380" y="289451"/>
          <a:ext cx="400919" cy="440272"/>
        </a:xfrm>
        <a:prstGeom prst="rightArrow">
          <a:avLst>
            <a:gd name="adj1" fmla="val 60000"/>
            <a:gd name="adj2" fmla="val 50000"/>
          </a:avLst>
        </a:prstGeom>
        <a:solidFill>
          <a:schemeClr val="accent1">
            <a:tint val="6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NZ" sz="1200" b="1" kern="1200"/>
        </a:p>
      </dsp:txBody>
      <dsp:txXfrm>
        <a:off x="14987380" y="289451"/>
        <a:ext cx="400919" cy="440272"/>
      </dsp:txXfrm>
    </dsp:sp>
    <dsp:sp modelId="{0C05B431-EE22-480E-8161-FAEFFAE701E8}">
      <dsp:nvSpPr>
        <dsp:cNvPr id="0" name=""/>
        <dsp:cNvSpPr/>
      </dsp:nvSpPr>
      <dsp:spPr>
        <a:xfrm>
          <a:off x="15554719" y="0"/>
          <a:ext cx="2377985" cy="1019174"/>
        </a:xfrm>
        <a:prstGeom prst="roundRect">
          <a:avLst>
            <a:gd name="adj" fmla="val 10000"/>
          </a:avLst>
        </a:prstGeom>
        <a:solidFill>
          <a:schemeClr val="accent3">
            <a:lumMod val="7500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5720" tIns="45720" rIns="45720" bIns="45720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NZ" sz="1200" b="1" kern="1200"/>
            <a:t>Final % of total costs to pay</a:t>
          </a:r>
        </a:p>
      </dsp:txBody>
      <dsp:txXfrm>
        <a:off x="15554719" y="0"/>
        <a:ext cx="2377985" cy="1019174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process1">
  <dgm:title val=""/>
  <dgm:desc val=""/>
  <dgm:catLst>
    <dgm:cat type="process" pri="1000"/>
    <dgm:cat type="convert" pri="15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resizeHandles val="exact"/>
    </dgm:varLst>
    <dgm:choose name="Name1">
      <dgm:if name="Name2" func="var" arg="dir" op="equ" val="norm">
        <dgm:alg type="lin"/>
      </dgm:if>
      <dgm:else name="Name3">
        <dgm:alg type="lin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ch" ptType="node" refType="w"/>
      <dgm:constr type="h" for="ch" ptType="node" op="equ"/>
      <dgm:constr type="primFontSz" for="ch" ptType="node" op="equ" val="65"/>
      <dgm:constr type="w" for="ch" ptType="sibTrans" refType="w" refFor="ch" refPtType="node" op="equ" fact="0.4"/>
      <dgm:constr type="h" for="ch" ptType="sibTrans" op="equ"/>
      <dgm:constr type="primFontSz" for="des" forName="connectorText" op="equ" val="55"/>
      <dgm:constr type="primFontSz" for="des" forName="connectorText" refType="primFontSz" refFor="ch" refPtType="node" op="lte" fact="0.8"/>
    </dgm:constrLst>
    <dgm:ruleLst/>
    <dgm:forEach name="nodesForEach" axis="ch" ptType="node">
      <dgm:layoutNode name="node">
        <dgm:varLst>
          <dgm:bulletEnabled val="1"/>
        </dgm:varLst>
        <dgm:alg type="tx"/>
        <dgm:shape xmlns:r="http://schemas.openxmlformats.org/officeDocument/2006/relationships" type="roundRect" r:blip="">
          <dgm:adjLst>
            <dgm:adj idx="1" val="0.1"/>
          </dgm:adjLst>
        </dgm:shape>
        <dgm:presOf axis="desOrSelf" ptType="node"/>
        <dgm:constrLst>
          <dgm:constr type="h" refType="w" fact="0.6"/>
          <dgm:constr type="tMarg" refType="primFontSz" fact="0.3"/>
          <dgm:constr type="bMarg" refType="primFontSz" fact="0.3"/>
          <dgm:constr type="lMarg" refType="primFontSz" fact="0.3"/>
          <dgm:constr type="rMarg" refType="primFontSz" fact="0.3"/>
        </dgm:constrLst>
        <dgm:ruleLst>
          <dgm:rule type="primFontSz" val="18" fact="NaN" max="NaN"/>
          <dgm:rule type="h" val="NaN" fact="1.5" max="NaN"/>
          <dgm:rule type="primFontSz" val="5" fact="NaN" max="NaN"/>
          <dgm:rule type="h" val="INF" fact="NaN" max="NaN"/>
        </dgm:ruleLst>
      </dgm:layoutNode>
      <dgm:forEach name="sibTransForEach" axis="followSib" ptType="sibTrans" cnt="1">
        <dgm:layoutNode name="sibTrans">
          <dgm:alg type="conn">
            <dgm:param type="begPts" val="auto"/>
            <dgm:param type="endPts" val="auto"/>
          </dgm:alg>
          <dgm:shape xmlns:r="http://schemas.openxmlformats.org/officeDocument/2006/relationships" type="conn" r:blip="">
            <dgm:adjLst/>
          </dgm:shape>
          <dgm:presOf axis="self"/>
          <dgm:constrLst>
            <dgm:constr type="h" refType="w" fact="0.62"/>
            <dgm:constr type="connDist"/>
            <dgm:constr type="begPad" refType="connDist" fact="0.25"/>
            <dgm:constr type="endPad" refType="connDist" fact="0.22"/>
          </dgm:constrLst>
          <dgm:ruleLst/>
          <dgm:layoutNode name="connectorText">
            <dgm:alg type="tx">
              <dgm:param type="autoTxRot" val="grav"/>
            </dgm:alg>
            <dgm:shape xmlns:r="http://schemas.openxmlformats.org/officeDocument/2006/relationships" type="conn" r:blip="" hideGeom="1">
              <dgm:adjLst/>
            </dgm:shape>
            <dgm:presOf axis="self"/>
            <dgm:constrLst>
              <dgm:constr type="lMarg"/>
              <dgm:constr type="rMarg"/>
              <dgm:constr type="tMarg"/>
              <dgm:constr type="bMarg"/>
            </dgm:constrLst>
            <dgm:ruleLst>
              <dgm:rule type="primFontSz" val="5" fact="NaN" max="NaN"/>
            </dgm:ruleLst>
          </dgm:layoutNode>
        </dgm:layoutNode>
      </dgm:forEach>
    </dgm:forEach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microsoft.com/office/officeart/2005/8/layout/process1">
  <dgm:title val=""/>
  <dgm:desc val=""/>
  <dgm:catLst>
    <dgm:cat type="process" pri="1000"/>
    <dgm:cat type="convert" pri="15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resizeHandles val="exact"/>
    </dgm:varLst>
    <dgm:choose name="Name1">
      <dgm:if name="Name2" func="var" arg="dir" op="equ" val="norm">
        <dgm:alg type="lin"/>
      </dgm:if>
      <dgm:else name="Name3">
        <dgm:alg type="lin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ch" ptType="node" refType="w"/>
      <dgm:constr type="h" for="ch" ptType="node" op="equ"/>
      <dgm:constr type="primFontSz" for="ch" ptType="node" op="equ" val="65"/>
      <dgm:constr type="w" for="ch" ptType="sibTrans" refType="w" refFor="ch" refPtType="node" op="equ" fact="0.4"/>
      <dgm:constr type="h" for="ch" ptType="sibTrans" op="equ"/>
      <dgm:constr type="primFontSz" for="des" forName="connectorText" op="equ" val="55"/>
      <dgm:constr type="primFontSz" for="des" forName="connectorText" refType="primFontSz" refFor="ch" refPtType="node" op="lte" fact="0.8"/>
    </dgm:constrLst>
    <dgm:ruleLst/>
    <dgm:forEach name="nodesForEach" axis="ch" ptType="node">
      <dgm:layoutNode name="node">
        <dgm:varLst>
          <dgm:bulletEnabled val="1"/>
        </dgm:varLst>
        <dgm:alg type="tx"/>
        <dgm:shape xmlns:r="http://schemas.openxmlformats.org/officeDocument/2006/relationships" type="roundRect" r:blip="">
          <dgm:adjLst>
            <dgm:adj idx="1" val="0.1"/>
          </dgm:adjLst>
        </dgm:shape>
        <dgm:presOf axis="desOrSelf" ptType="node"/>
        <dgm:constrLst>
          <dgm:constr type="h" refType="w" fact="0.6"/>
          <dgm:constr type="tMarg" refType="primFontSz" fact="0.3"/>
          <dgm:constr type="bMarg" refType="primFontSz" fact="0.3"/>
          <dgm:constr type="lMarg" refType="primFontSz" fact="0.3"/>
          <dgm:constr type="rMarg" refType="primFontSz" fact="0.3"/>
        </dgm:constrLst>
        <dgm:ruleLst>
          <dgm:rule type="primFontSz" val="18" fact="NaN" max="NaN"/>
          <dgm:rule type="h" val="NaN" fact="1.5" max="NaN"/>
          <dgm:rule type="primFontSz" val="5" fact="NaN" max="NaN"/>
          <dgm:rule type="h" val="INF" fact="NaN" max="NaN"/>
        </dgm:ruleLst>
      </dgm:layoutNode>
      <dgm:forEach name="sibTransForEach" axis="followSib" ptType="sibTrans" cnt="1">
        <dgm:layoutNode name="sibTrans">
          <dgm:alg type="conn">
            <dgm:param type="begPts" val="auto"/>
            <dgm:param type="endPts" val="auto"/>
          </dgm:alg>
          <dgm:shape xmlns:r="http://schemas.openxmlformats.org/officeDocument/2006/relationships" type="conn" r:blip="">
            <dgm:adjLst/>
          </dgm:shape>
          <dgm:presOf axis="self"/>
          <dgm:constrLst>
            <dgm:constr type="h" refType="w" fact="0.62"/>
            <dgm:constr type="connDist"/>
            <dgm:constr type="begPad" refType="connDist" fact="0.25"/>
            <dgm:constr type="endPad" refType="connDist" fact="0.22"/>
          </dgm:constrLst>
          <dgm:ruleLst/>
          <dgm:layoutNode name="connectorText">
            <dgm:alg type="tx">
              <dgm:param type="autoTxRot" val="grav"/>
            </dgm:alg>
            <dgm:shape xmlns:r="http://schemas.openxmlformats.org/officeDocument/2006/relationships" type="conn" r:blip="" hideGeom="1">
              <dgm:adjLst/>
            </dgm:shape>
            <dgm:presOf axis="self"/>
            <dgm:constrLst>
              <dgm:constr type="lMarg"/>
              <dgm:constr type="rMarg"/>
              <dgm:constr type="tMarg"/>
              <dgm:constr type="bMarg"/>
            </dgm:constrLst>
            <dgm:ruleLst>
              <dgm:rule type="primFontSz" val="5" fact="NaN" max="NaN"/>
            </dgm:ruleLst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diagramQuickStyle" Target="../diagrams/quickStyle2.xml"/><Relationship Id="rId3" Type="http://schemas.openxmlformats.org/officeDocument/2006/relationships/diagramQuickStyle" Target="../diagrams/quickStyle1.xml"/><Relationship Id="rId7" Type="http://schemas.openxmlformats.org/officeDocument/2006/relationships/diagramLayout" Target="../diagrams/layout2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diagramData" Target="../diagrams/data2.xml"/><Relationship Id="rId5" Type="http://schemas.microsoft.com/office/2007/relationships/diagramDrawing" Target="../diagrams/drawing1.xml"/><Relationship Id="rId10" Type="http://schemas.microsoft.com/office/2007/relationships/diagramDrawing" Target="../diagrams/drawing2.xml"/><Relationship Id="rId4" Type="http://schemas.openxmlformats.org/officeDocument/2006/relationships/diagramColors" Target="../diagrams/colors1.xml"/><Relationship Id="rId9" Type="http://schemas.openxmlformats.org/officeDocument/2006/relationships/diagramColors" Target="../diagrams/colors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23</xdr:row>
      <xdr:rowOff>0</xdr:rowOff>
    </xdr:from>
    <xdr:to>
      <xdr:col>15</xdr:col>
      <xdr:colOff>0</xdr:colOff>
      <xdr:row>23</xdr:row>
      <xdr:rowOff>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1</xdr:col>
      <xdr:colOff>9526</xdr:colOff>
      <xdr:row>23</xdr:row>
      <xdr:rowOff>171449</xdr:rowOff>
    </xdr:from>
    <xdr:to>
      <xdr:col>18</xdr:col>
      <xdr:colOff>9526</xdr:colOff>
      <xdr:row>29</xdr:row>
      <xdr:rowOff>47624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6" r:lo="rId7" r:qs="rId8" r:cs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G57"/>
  <sheetViews>
    <sheetView showGridLines="0" tabSelected="1" zoomScaleNormal="100" workbookViewId="0">
      <selection activeCell="L6" sqref="L6"/>
    </sheetView>
  </sheetViews>
  <sheetFormatPr defaultRowHeight="15"/>
  <cols>
    <col min="1" max="1" width="5" customWidth="1"/>
    <col min="2" max="2" width="15.7109375" customWidth="1"/>
    <col min="3" max="3" width="21.7109375" customWidth="1"/>
    <col min="5" max="5" width="15.7109375" customWidth="1"/>
    <col min="6" max="6" width="21.7109375" customWidth="1"/>
    <col min="8" max="8" width="15.7109375" customWidth="1"/>
    <col min="9" max="9" width="21.7109375" customWidth="1"/>
    <col min="11" max="11" width="15.7109375" customWidth="1"/>
    <col min="12" max="12" width="21.7109375" customWidth="1"/>
    <col min="14" max="14" width="15.7109375" customWidth="1"/>
    <col min="15" max="15" width="21.7109375" customWidth="1"/>
    <col min="17" max="17" width="15.7109375" customWidth="1"/>
    <col min="18" max="18" width="21.7109375" customWidth="1"/>
    <col min="19" max="19" width="2.7109375" customWidth="1"/>
    <col min="20" max="20" width="14.5703125" customWidth="1"/>
    <col min="26" max="29" width="0" hidden="1" customWidth="1"/>
    <col min="30" max="30" width="18.7109375" hidden="1" customWidth="1"/>
    <col min="31" max="31" width="0" hidden="1" customWidth="1"/>
    <col min="32" max="32" width="16.5703125" hidden="1" customWidth="1"/>
    <col min="33" max="35" width="0" hidden="1" customWidth="1"/>
  </cols>
  <sheetData>
    <row r="1" spans="2:33" s="15" customFormat="1">
      <c r="AG1" s="16"/>
    </row>
    <row r="2" spans="2:33" s="15" customFormat="1" ht="28.5">
      <c r="B2" s="28" t="s">
        <v>45</v>
      </c>
      <c r="AG2" s="16"/>
    </row>
    <row r="3" spans="2:33" s="15" customFormat="1">
      <c r="B3" s="47" t="s">
        <v>54</v>
      </c>
      <c r="AG3" s="16"/>
    </row>
    <row r="4" spans="2:33" s="15" customFormat="1" ht="15.75">
      <c r="B4" s="29" t="s">
        <v>51</v>
      </c>
      <c r="AG4" s="16"/>
    </row>
    <row r="5" spans="2:33" s="15" customFormat="1">
      <c r="AG5" s="16"/>
    </row>
    <row r="6" spans="2:33" s="15" customFormat="1" ht="18.75">
      <c r="B6" s="26" t="s">
        <v>46</v>
      </c>
      <c r="AG6" s="16"/>
    </row>
    <row r="7" spans="2:33" s="15" customFormat="1">
      <c r="C7" s="52" t="s">
        <v>52</v>
      </c>
      <c r="F7" s="52" t="s">
        <v>52</v>
      </c>
      <c r="I7" s="52" t="s">
        <v>53</v>
      </c>
      <c r="AG7" s="16"/>
    </row>
    <row r="8" spans="2:33" s="10" customFormat="1" ht="20.100000000000001" customHeight="1">
      <c r="B8" s="18" t="s">
        <v>4</v>
      </c>
      <c r="C8" s="49" t="s">
        <v>6</v>
      </c>
      <c r="E8" s="58" t="s">
        <v>35</v>
      </c>
      <c r="F8" s="59"/>
      <c r="H8" s="58" t="s">
        <v>55</v>
      </c>
      <c r="I8" s="59"/>
      <c r="AG8" s="11"/>
    </row>
    <row r="9" spans="2:33" s="10" customFormat="1" ht="20.100000000000001" customHeight="1">
      <c r="B9" s="18" t="s">
        <v>27</v>
      </c>
      <c r="C9" s="19">
        <f>VLOOKUP(C8,AD12:AE31,2,FALSE)</f>
        <v>0.6</v>
      </c>
      <c r="E9" s="33" t="s">
        <v>1</v>
      </c>
      <c r="F9" s="50">
        <v>0.3</v>
      </c>
      <c r="H9" s="18" t="s">
        <v>37</v>
      </c>
      <c r="I9" s="51">
        <v>1000000</v>
      </c>
      <c r="AG9" s="11"/>
    </row>
    <row r="10" spans="2:33" ht="15.75">
      <c r="C10" s="4"/>
      <c r="E10" s="17" t="s">
        <v>3</v>
      </c>
      <c r="F10" s="32">
        <f>1-F9</f>
        <v>0.7</v>
      </c>
      <c r="H10" t="s">
        <v>56</v>
      </c>
      <c r="AG10" s="9"/>
    </row>
    <row r="11" spans="2:33">
      <c r="C11" s="4"/>
      <c r="AB11" s="53" t="s">
        <v>2</v>
      </c>
      <c r="AD11" s="5" t="s">
        <v>26</v>
      </c>
      <c r="AE11" s="5" t="s">
        <v>25</v>
      </c>
      <c r="AG11" s="9"/>
    </row>
    <row r="12" spans="2:33">
      <c r="H12" s="20"/>
      <c r="AB12" s="54"/>
      <c r="AD12" s="6" t="s">
        <v>5</v>
      </c>
      <c r="AE12" s="2">
        <v>0.6</v>
      </c>
      <c r="AG12" s="9"/>
    </row>
    <row r="13" spans="2:33" ht="18.75">
      <c r="B13" s="26" t="s">
        <v>58</v>
      </c>
      <c r="H13" s="20"/>
      <c r="AB13" s="2">
        <v>0.1</v>
      </c>
      <c r="AD13" s="7" t="s">
        <v>6</v>
      </c>
      <c r="AE13" s="2">
        <v>0.6</v>
      </c>
      <c r="AG13" s="9"/>
    </row>
    <row r="14" spans="2:33" ht="18.75">
      <c r="B14" s="26"/>
      <c r="H14" s="20"/>
      <c r="AB14" s="2">
        <v>0.2</v>
      </c>
      <c r="AD14" s="7" t="s">
        <v>7</v>
      </c>
      <c r="AE14" s="2">
        <v>0.4</v>
      </c>
      <c r="AG14" s="9"/>
    </row>
    <row r="15" spans="2:33" ht="21.75" customHeight="1">
      <c r="B15" s="55" t="s">
        <v>47</v>
      </c>
      <c r="C15" s="56"/>
      <c r="E15" s="60" t="s">
        <v>48</v>
      </c>
      <c r="F15" s="61"/>
      <c r="H15" s="20"/>
      <c r="AB15" s="2">
        <v>0.3</v>
      </c>
      <c r="AD15" s="7" t="s">
        <v>8</v>
      </c>
      <c r="AE15" s="2">
        <v>0.4</v>
      </c>
      <c r="AG15" s="9"/>
    </row>
    <row r="16" spans="2:33" ht="16.5" thickBot="1">
      <c r="B16" s="34" t="s">
        <v>0</v>
      </c>
      <c r="C16" s="38">
        <f>$I$9*R33</f>
        <v>200000</v>
      </c>
      <c r="E16" s="42" t="s">
        <v>43</v>
      </c>
      <c r="F16" s="43">
        <f>$I$9*R40</f>
        <v>200000</v>
      </c>
      <c r="AB16" s="2">
        <v>0.4</v>
      </c>
      <c r="AD16" s="7" t="s">
        <v>9</v>
      </c>
      <c r="AE16" s="2">
        <v>0.2</v>
      </c>
      <c r="AG16" s="9"/>
    </row>
    <row r="17" spans="2:33" ht="16.5" thickTop="1">
      <c r="B17" s="35" t="s">
        <v>40</v>
      </c>
      <c r="C17" s="39">
        <f t="shared" ref="C17:C19" si="0">$I$9*R34</f>
        <v>240000</v>
      </c>
      <c r="D17" s="31"/>
      <c r="E17" s="27"/>
      <c r="F17" s="30"/>
      <c r="AB17" s="2">
        <v>0.5</v>
      </c>
      <c r="AD17" s="7" t="s">
        <v>10</v>
      </c>
      <c r="AE17" s="2">
        <v>0.2</v>
      </c>
      <c r="AG17" s="9"/>
    </row>
    <row r="18" spans="2:33" ht="15.75">
      <c r="B18" s="35" t="s">
        <v>41</v>
      </c>
      <c r="C18" s="39">
        <f t="shared" si="0"/>
        <v>59999.999999999942</v>
      </c>
      <c r="D18" s="31"/>
      <c r="E18" s="27"/>
      <c r="F18" s="30"/>
      <c r="AB18" s="2">
        <v>0.6</v>
      </c>
      <c r="AD18" s="7" t="s">
        <v>11</v>
      </c>
      <c r="AE18" s="2">
        <v>0</v>
      </c>
      <c r="AG18" s="9"/>
    </row>
    <row r="19" spans="2:33" ht="15.75">
      <c r="B19" s="36" t="s">
        <v>25</v>
      </c>
      <c r="C19" s="40">
        <f t="shared" si="0"/>
        <v>300000</v>
      </c>
      <c r="D19" s="31"/>
      <c r="E19" s="27"/>
      <c r="F19" s="30"/>
      <c r="AB19" s="2">
        <v>0.7</v>
      </c>
      <c r="AD19" s="7" t="s">
        <v>12</v>
      </c>
      <c r="AE19" s="2">
        <v>0</v>
      </c>
    </row>
    <row r="20" spans="2:33" ht="16.5" thickBot="1">
      <c r="B20" s="37" t="s">
        <v>49</v>
      </c>
      <c r="C20" s="41">
        <f>SUM(C16:C19)</f>
        <v>800000</v>
      </c>
      <c r="D20" s="31"/>
      <c r="E20" s="27"/>
      <c r="F20" s="30"/>
      <c r="AB20" s="2">
        <v>0.8</v>
      </c>
      <c r="AD20" s="7" t="s">
        <v>13</v>
      </c>
      <c r="AE20" s="2">
        <v>0</v>
      </c>
    </row>
    <row r="21" spans="2:33" ht="16.5" thickTop="1">
      <c r="B21" s="27"/>
      <c r="C21" s="30"/>
      <c r="D21" s="31"/>
      <c r="E21" s="27"/>
      <c r="F21" s="30"/>
      <c r="AB21" s="2">
        <v>0.9</v>
      </c>
      <c r="AD21" s="7" t="s">
        <v>14</v>
      </c>
      <c r="AE21" s="3">
        <v>0</v>
      </c>
    </row>
    <row r="22" spans="2:33" ht="15.75">
      <c r="B22" s="27"/>
      <c r="C22" s="30"/>
      <c r="D22" s="31"/>
      <c r="E22" s="27"/>
      <c r="F22" s="30"/>
      <c r="AB22" s="3">
        <v>1</v>
      </c>
      <c r="AD22" s="7" t="s">
        <v>15</v>
      </c>
      <c r="AE22" s="2">
        <v>1</v>
      </c>
    </row>
    <row r="23" spans="2:33" ht="23.25">
      <c r="B23" s="21" t="s">
        <v>50</v>
      </c>
      <c r="C23" s="30"/>
      <c r="D23" s="31"/>
      <c r="E23" s="27"/>
      <c r="F23" s="30"/>
      <c r="AD23" s="7" t="s">
        <v>16</v>
      </c>
      <c r="AE23" s="2">
        <v>1</v>
      </c>
    </row>
    <row r="24" spans="2:33">
      <c r="AD24" s="7" t="s">
        <v>17</v>
      </c>
      <c r="AE24" s="2">
        <v>1</v>
      </c>
    </row>
    <row r="25" spans="2:33">
      <c r="AD25" s="7" t="s">
        <v>18</v>
      </c>
      <c r="AE25" s="2">
        <v>0.6</v>
      </c>
    </row>
    <row r="26" spans="2:33">
      <c r="AD26" s="7" t="s">
        <v>19</v>
      </c>
      <c r="AE26" s="2">
        <v>0.6</v>
      </c>
    </row>
    <row r="27" spans="2:33">
      <c r="AD27" s="7" t="s">
        <v>20</v>
      </c>
      <c r="AE27" s="2">
        <v>0.4</v>
      </c>
    </row>
    <row r="28" spans="2:33">
      <c r="AD28" s="7" t="s">
        <v>21</v>
      </c>
      <c r="AE28" s="2">
        <v>0.4</v>
      </c>
    </row>
    <row r="29" spans="2:33">
      <c r="AD29" s="7" t="s">
        <v>22</v>
      </c>
      <c r="AE29" s="2">
        <v>0.2</v>
      </c>
    </row>
    <row r="30" spans="2:33">
      <c r="AD30" s="7" t="s">
        <v>23</v>
      </c>
      <c r="AE30" s="2">
        <v>0.2</v>
      </c>
    </row>
    <row r="31" spans="2:33">
      <c r="AD31" s="8" t="s">
        <v>24</v>
      </c>
      <c r="AE31" s="3">
        <v>0</v>
      </c>
    </row>
    <row r="32" spans="2:33">
      <c r="B32" s="22" t="s">
        <v>39</v>
      </c>
      <c r="E32" s="22" t="s">
        <v>39</v>
      </c>
      <c r="H32" s="22" t="s">
        <v>39</v>
      </c>
      <c r="K32" s="22" t="s">
        <v>39</v>
      </c>
      <c r="N32" s="22" t="s">
        <v>39</v>
      </c>
      <c r="Q32" s="22" t="s">
        <v>39</v>
      </c>
    </row>
    <row r="33" spans="2:20">
      <c r="B33" t="s">
        <v>0</v>
      </c>
      <c r="C33" s="24" t="s">
        <v>44</v>
      </c>
      <c r="E33" t="s">
        <v>0</v>
      </c>
      <c r="F33" s="4">
        <v>0.2</v>
      </c>
      <c r="H33" t="s">
        <v>0</v>
      </c>
      <c r="I33" s="4">
        <f>$F$33</f>
        <v>0.2</v>
      </c>
      <c r="K33" t="s">
        <v>0</v>
      </c>
      <c r="L33" s="4">
        <f>$F$33</f>
        <v>0.2</v>
      </c>
      <c r="N33" t="s">
        <v>0</v>
      </c>
      <c r="O33" s="4">
        <f>$F$33</f>
        <v>0.2</v>
      </c>
      <c r="Q33" t="s">
        <v>0</v>
      </c>
      <c r="R33" s="4">
        <f>$F$33</f>
        <v>0.2</v>
      </c>
      <c r="T33" s="44">
        <f>$I$9*R33</f>
        <v>200000</v>
      </c>
    </row>
    <row r="34" spans="2:20">
      <c r="B34" t="s">
        <v>40</v>
      </c>
      <c r="C34" s="4">
        <f>$F$9</f>
        <v>0.3</v>
      </c>
      <c r="E34" t="s">
        <v>40</v>
      </c>
      <c r="F34" s="4">
        <f>$F$47</f>
        <v>0.24</v>
      </c>
      <c r="H34" t="s">
        <v>40</v>
      </c>
      <c r="I34" s="4">
        <f>$F$34</f>
        <v>0.24</v>
      </c>
      <c r="K34" t="s">
        <v>40</v>
      </c>
      <c r="L34" s="4">
        <f>I34</f>
        <v>0.24</v>
      </c>
      <c r="N34" t="s">
        <v>40</v>
      </c>
      <c r="O34" s="4">
        <f>L34</f>
        <v>0.24</v>
      </c>
      <c r="Q34" t="s">
        <v>40</v>
      </c>
      <c r="R34" s="4">
        <f>O34</f>
        <v>0.24</v>
      </c>
      <c r="T34" s="44">
        <f t="shared" ref="T34:T36" si="1">$I$9*R34</f>
        <v>240000</v>
      </c>
    </row>
    <row r="35" spans="2:20">
      <c r="B35" t="s">
        <v>41</v>
      </c>
      <c r="C35" s="24" t="s">
        <v>44</v>
      </c>
      <c r="E35" t="s">
        <v>41</v>
      </c>
      <c r="F35" s="24" t="s">
        <v>44</v>
      </c>
      <c r="H35" t="s">
        <v>41</v>
      </c>
      <c r="I35" s="4">
        <f>IF(F48-I48&gt;0,F48-I48,0)</f>
        <v>5.9999999999999942E-2</v>
      </c>
      <c r="K35" t="s">
        <v>41</v>
      </c>
      <c r="L35" s="4">
        <f>I35</f>
        <v>5.9999999999999942E-2</v>
      </c>
      <c r="N35" t="s">
        <v>41</v>
      </c>
      <c r="O35" s="4">
        <f>L35</f>
        <v>5.9999999999999942E-2</v>
      </c>
      <c r="Q35" t="s">
        <v>41</v>
      </c>
      <c r="R35" s="4">
        <f>O35</f>
        <v>5.9999999999999942E-2</v>
      </c>
      <c r="T35" s="44">
        <f t="shared" si="1"/>
        <v>59999.999999999942</v>
      </c>
    </row>
    <row r="36" spans="2:20">
      <c r="B36" t="s">
        <v>25</v>
      </c>
      <c r="C36" s="24" t="s">
        <v>44</v>
      </c>
      <c r="E36" t="s">
        <v>25</v>
      </c>
      <c r="F36" s="24" t="s">
        <v>44</v>
      </c>
      <c r="H36" t="s">
        <v>25</v>
      </c>
      <c r="I36" s="24" t="s">
        <v>44</v>
      </c>
      <c r="K36" t="s">
        <v>25</v>
      </c>
      <c r="L36" s="24" t="s">
        <v>44</v>
      </c>
      <c r="N36" t="s">
        <v>25</v>
      </c>
      <c r="O36" s="4">
        <f>IF(L48-O48&gt;0,L48-O48,0)</f>
        <v>0.3</v>
      </c>
      <c r="Q36" t="s">
        <v>25</v>
      </c>
      <c r="R36" s="4">
        <f>O36</f>
        <v>0.3</v>
      </c>
      <c r="T36" s="45">
        <f t="shared" si="1"/>
        <v>300000</v>
      </c>
    </row>
    <row r="37" spans="2:20">
      <c r="C37" s="25">
        <f>SUM(C33:C36)</f>
        <v>0.3</v>
      </c>
      <c r="F37" s="25">
        <f>SUM(F33:F36)</f>
        <v>0.44</v>
      </c>
      <c r="I37" s="25">
        <f>SUM(I33:I36)</f>
        <v>0.49999999999999994</v>
      </c>
      <c r="L37" s="25">
        <f>SUM(L33:L36)</f>
        <v>0.49999999999999994</v>
      </c>
      <c r="O37" s="25">
        <f>SUM(O33:O36)</f>
        <v>0.79999999999999993</v>
      </c>
      <c r="R37" s="25">
        <f>SUM(R33:R36)</f>
        <v>0.79999999999999993</v>
      </c>
      <c r="T37" s="44">
        <f>SUM(T33:T36)</f>
        <v>800000</v>
      </c>
    </row>
    <row r="38" spans="2:20">
      <c r="C38" s="4"/>
      <c r="F38" s="4"/>
      <c r="I38" s="4"/>
      <c r="L38" s="4"/>
      <c r="O38" s="4"/>
      <c r="R38" s="4"/>
      <c r="T38" s="44"/>
    </row>
    <row r="39" spans="2:20">
      <c r="B39" s="22" t="s">
        <v>42</v>
      </c>
      <c r="C39" s="4"/>
      <c r="E39" s="22" t="s">
        <v>42</v>
      </c>
      <c r="F39" s="4"/>
      <c r="H39" s="22" t="s">
        <v>42</v>
      </c>
      <c r="I39" s="4"/>
      <c r="K39" s="22" t="s">
        <v>42</v>
      </c>
      <c r="L39" s="4"/>
      <c r="N39" s="22" t="s">
        <v>42</v>
      </c>
      <c r="O39" s="4"/>
      <c r="Q39" s="22" t="s">
        <v>42</v>
      </c>
      <c r="R39" s="4"/>
      <c r="T39" s="44"/>
    </row>
    <row r="40" spans="2:20">
      <c r="B40" t="s">
        <v>43</v>
      </c>
      <c r="C40" s="4">
        <f>$F$10</f>
        <v>0.7</v>
      </c>
      <c r="E40" t="s">
        <v>43</v>
      </c>
      <c r="F40" s="4">
        <f>$F$48</f>
        <v>0.55999999999999994</v>
      </c>
      <c r="H40" t="s">
        <v>43</v>
      </c>
      <c r="I40" s="4">
        <f>$I$48</f>
        <v>0.5</v>
      </c>
      <c r="K40" t="s">
        <v>43</v>
      </c>
      <c r="L40" s="4">
        <f>I40</f>
        <v>0.5</v>
      </c>
      <c r="N40" t="s">
        <v>43</v>
      </c>
      <c r="O40" s="4">
        <f>O48</f>
        <v>0.2</v>
      </c>
      <c r="Q40" t="s">
        <v>43</v>
      </c>
      <c r="R40" s="4">
        <f>O40</f>
        <v>0.2</v>
      </c>
      <c r="T40" s="44">
        <f t="shared" ref="T40" si="2">$I$9*R40</f>
        <v>200000</v>
      </c>
    </row>
    <row r="41" spans="2:20">
      <c r="C41" s="4"/>
      <c r="T41" s="44"/>
    </row>
    <row r="42" spans="2:20">
      <c r="B42" t="s">
        <v>34</v>
      </c>
      <c r="C42" s="23">
        <f>C37+C40</f>
        <v>1</v>
      </c>
      <c r="E42" t="s">
        <v>34</v>
      </c>
      <c r="F42" s="23">
        <f>F37+F40</f>
        <v>1</v>
      </c>
      <c r="H42" t="s">
        <v>34</v>
      </c>
      <c r="I42" s="23">
        <f>I37+I40</f>
        <v>1</v>
      </c>
      <c r="K42" t="s">
        <v>34</v>
      </c>
      <c r="L42" s="23">
        <f>L37+L40</f>
        <v>1</v>
      </c>
      <c r="N42" t="s">
        <v>34</v>
      </c>
      <c r="O42" s="23">
        <f>O37+O40</f>
        <v>1</v>
      </c>
      <c r="Q42" t="s">
        <v>34</v>
      </c>
      <c r="R42" s="23">
        <f>R37+R40</f>
        <v>1</v>
      </c>
      <c r="T42" s="46">
        <f>T37+T40</f>
        <v>1000000</v>
      </c>
    </row>
    <row r="44" spans="2:20">
      <c r="B44" s="48" t="s">
        <v>57</v>
      </c>
    </row>
    <row r="45" spans="2:20" hidden="1">
      <c r="B45" s="57" t="s">
        <v>38</v>
      </c>
      <c r="C45" s="57"/>
      <c r="E45" s="57" t="s">
        <v>28</v>
      </c>
      <c r="F45" s="57"/>
      <c r="H45" s="57" t="s">
        <v>30</v>
      </c>
      <c r="I45" s="57"/>
      <c r="K45" s="57" t="s">
        <v>31</v>
      </c>
      <c r="L45" s="57"/>
      <c r="N45" s="57" t="s">
        <v>36</v>
      </c>
      <c r="O45" s="57"/>
      <c r="Q45" s="57" t="s">
        <v>32</v>
      </c>
      <c r="R45" s="57"/>
    </row>
    <row r="46" spans="2:20" hidden="1"/>
    <row r="47" spans="2:20" hidden="1">
      <c r="B47" t="s">
        <v>1</v>
      </c>
      <c r="C47" s="12">
        <f>$F$9</f>
        <v>0.3</v>
      </c>
      <c r="E47" t="s">
        <v>1</v>
      </c>
      <c r="F47" s="12">
        <f>$C$47*(1-$F$51)</f>
        <v>0.24</v>
      </c>
      <c r="H47" t="s">
        <v>1</v>
      </c>
      <c r="I47" s="12">
        <f>(1*$F$49)-$I$48</f>
        <v>0.29999999999999993</v>
      </c>
      <c r="K47" s="4" t="s">
        <v>1</v>
      </c>
      <c r="L47" s="12">
        <f>I47</f>
        <v>0.29999999999999993</v>
      </c>
      <c r="N47" t="s">
        <v>1</v>
      </c>
      <c r="O47" s="12">
        <f>(1*$F$49)-$O$48</f>
        <v>0.59999999999999987</v>
      </c>
      <c r="Q47" t="s">
        <v>1</v>
      </c>
      <c r="R47" s="12">
        <f>O47</f>
        <v>0.59999999999999987</v>
      </c>
    </row>
    <row r="48" spans="2:20" hidden="1">
      <c r="B48" t="s">
        <v>3</v>
      </c>
      <c r="C48" s="12">
        <f>$F$10</f>
        <v>0.7</v>
      </c>
      <c r="E48" t="s">
        <v>3</v>
      </c>
      <c r="F48" s="12">
        <f>$C$48*(1-$F$51)</f>
        <v>0.55999999999999994</v>
      </c>
      <c r="H48" t="s">
        <v>3</v>
      </c>
      <c r="I48" s="12">
        <f>IF($F$48&lt;50%,$F$48,50%)</f>
        <v>0.5</v>
      </c>
      <c r="K48" s="4" t="s">
        <v>3</v>
      </c>
      <c r="L48" s="12">
        <f>I48</f>
        <v>0.5</v>
      </c>
      <c r="N48" t="s">
        <v>3</v>
      </c>
      <c r="O48" s="12">
        <f>$L$48-($C$9*$L$48)</f>
        <v>0.2</v>
      </c>
      <c r="Q48" t="s">
        <v>3</v>
      </c>
      <c r="R48" s="12">
        <f>O48</f>
        <v>0.2</v>
      </c>
    </row>
    <row r="49" spans="2:18" hidden="1">
      <c r="F49" s="14">
        <f>SUM(F47:F48)</f>
        <v>0.79999999999999993</v>
      </c>
      <c r="I49" s="14">
        <f>SUM(I47:I48)</f>
        <v>0.79999999999999993</v>
      </c>
      <c r="L49" s="14">
        <f>SUM(L47:L48)</f>
        <v>0.79999999999999993</v>
      </c>
      <c r="O49" s="14">
        <f>SUM(O47:O48)</f>
        <v>0.79999999999999982</v>
      </c>
      <c r="R49" s="14">
        <f>SUM(R47:R48)</f>
        <v>0.79999999999999982</v>
      </c>
    </row>
    <row r="50" spans="2:18" hidden="1">
      <c r="L50" s="1"/>
      <c r="O50" s="4"/>
      <c r="R50" s="4"/>
    </row>
    <row r="51" spans="2:18" hidden="1">
      <c r="E51" t="s">
        <v>33</v>
      </c>
      <c r="F51" s="12">
        <v>0.2</v>
      </c>
      <c r="H51" t="s">
        <v>33</v>
      </c>
      <c r="I51" s="12">
        <f>F51</f>
        <v>0.2</v>
      </c>
      <c r="K51" s="4" t="s">
        <v>29</v>
      </c>
      <c r="L51" s="12">
        <f>F51</f>
        <v>0.2</v>
      </c>
      <c r="N51" s="4" t="s">
        <v>29</v>
      </c>
      <c r="O51" s="12">
        <f>F51</f>
        <v>0.2</v>
      </c>
      <c r="Q51" t="s">
        <v>29</v>
      </c>
      <c r="R51" s="12">
        <f>F51</f>
        <v>0.2</v>
      </c>
    </row>
    <row r="52" spans="2:18" hidden="1">
      <c r="F52" s="1"/>
      <c r="I52" s="1"/>
      <c r="L52" s="1"/>
      <c r="O52" s="1"/>
      <c r="R52" s="1"/>
    </row>
    <row r="53" spans="2:18" hidden="1">
      <c r="B53" t="s">
        <v>34</v>
      </c>
      <c r="C53" s="13">
        <f>SUM(C47:C48)</f>
        <v>1</v>
      </c>
      <c r="E53" t="s">
        <v>34</v>
      </c>
      <c r="F53" s="13">
        <f>F49+F51</f>
        <v>1</v>
      </c>
      <c r="H53" t="s">
        <v>34</v>
      </c>
      <c r="I53" s="13">
        <f>I49+I51</f>
        <v>1</v>
      </c>
      <c r="K53" t="s">
        <v>34</v>
      </c>
      <c r="L53" s="13">
        <f>L49+L51</f>
        <v>1</v>
      </c>
      <c r="N53" t="s">
        <v>34</v>
      </c>
      <c r="O53" s="13">
        <f>O49+O51</f>
        <v>0.99999999999999978</v>
      </c>
      <c r="Q53" t="s">
        <v>34</v>
      </c>
      <c r="R53" s="13">
        <f>R49+R51</f>
        <v>0.99999999999999978</v>
      </c>
    </row>
    <row r="54" spans="2:18" hidden="1">
      <c r="R54" s="4"/>
    </row>
    <row r="55" spans="2:18" hidden="1"/>
    <row r="56" spans="2:18" hidden="1"/>
    <row r="57" spans="2:18" hidden="1"/>
  </sheetData>
  <sheetProtection sheet="1" objects="1" scenarios="1"/>
  <mergeCells count="11">
    <mergeCell ref="AB11:AB12"/>
    <mergeCell ref="B15:C15"/>
    <mergeCell ref="N45:O45"/>
    <mergeCell ref="Q45:R45"/>
    <mergeCell ref="E8:F8"/>
    <mergeCell ref="B45:C45"/>
    <mergeCell ref="E45:F45"/>
    <mergeCell ref="H45:I45"/>
    <mergeCell ref="K45:L45"/>
    <mergeCell ref="H8:I8"/>
    <mergeCell ref="E15:F15"/>
  </mergeCells>
  <dataValidations count="2">
    <dataValidation type="list" allowBlank="1" showInputMessage="1" showErrorMessage="1" sqref="F9">
      <formula1>$AB$13:$AB$22</formula1>
    </dataValidation>
    <dataValidation type="list" allowBlank="1" showInputMessage="1" showErrorMessage="1" sqref="C8">
      <formula1>$AD$12:$AD$31</formula1>
    </dataValidation>
  </dataValidations>
  <pageMargins left="0.23622047244094491" right="0.23622047244094491" top="0.74803149606299213" bottom="0.74803149606299213" header="0.31496062992125984" footer="0.31496062992125984"/>
  <pageSetup paperSize="9" scale="4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GIA Transitional Discount</vt:lpstr>
      <vt:lpstr>'GIA Transitional Discount'!Print_Area</vt:lpstr>
    </vt:vector>
  </TitlesOfParts>
  <Company>MAF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BensemAd</dc:creator>
  <cp:lastModifiedBy>Sarah Vaughan</cp:lastModifiedBy>
  <cp:lastPrinted>2014-07-30T00:11:04Z</cp:lastPrinted>
  <dcterms:created xsi:type="dcterms:W3CDTF">2014-04-30T02:59:22Z</dcterms:created>
  <dcterms:modified xsi:type="dcterms:W3CDTF">2014-11-26T20:29:35Z</dcterms:modified>
</cp:coreProperties>
</file>